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 defaultThemeVersion="166925"/>
  <mc:AlternateContent xmlns:mc="http://schemas.openxmlformats.org/markup-compatibility/2006">
    <mc:Choice Requires="x15">
      <x15ac:absPath xmlns:x15ac="http://schemas.microsoft.com/office/spreadsheetml/2010/11/ac" url="S:\CJN\2025-Mise en oeuvre DEET\1_Marchés\3_MOE\1_Pièces marché\DOE\"/>
    </mc:Choice>
  </mc:AlternateContent>
  <xr:revisionPtr revIDLastSave="0" documentId="13_ncr:1_{E435571B-6818-46AA-A227-6CC581FE5796}" xr6:coauthVersionLast="47" xr6:coauthVersionMax="47" xr10:uidLastSave="{00000000-0000-0000-0000-000000000000}"/>
  <bookViews>
    <workbookView xWindow="-25320" yWindow="-120" windowWidth="25440" windowHeight="15270" xr2:uid="{637711EC-8FF1-42D5-8060-63E3B1CDFC2C}"/>
  </bookViews>
  <sheets>
    <sheet name="Répartition honoraires" sheetId="3" r:id="rId1"/>
  </sheets>
  <externalReferences>
    <externalReference r:id="rId2"/>
    <externalReference r:id="rId3"/>
  </externalReferences>
  <definedNames>
    <definedName name="_Hlk37932814" localSheetId="0">'Répartition honoraires'!#REF!</definedName>
    <definedName name="ADMAN">[1]Données!$F$18:$F$20</definedName>
    <definedName name="ADMLA">[1]Données!$F$26:$F$27</definedName>
    <definedName name="ADMLM">[1]Données!$F$33:$F$34</definedName>
    <definedName name="ADMLR">[1]Données!$F$40:$F$41</definedName>
    <definedName name="ADMNA">[1]Données!$F$2:$F$3</definedName>
    <definedName name="ADMSN">[1]Données!$F$11:$F$12</definedName>
    <definedName name="ANALYSE_OFFRES" localSheetId="0">'Répartition honoraires'!#REF!</definedName>
    <definedName name="ANALYSE_OFFRES">#REF!</definedName>
    <definedName name="Données">[1]Données!$I$2:$J$183</definedName>
    <definedName name="Ets_Liste" localSheetId="0">'Répartition honoraires'!#REF!</definedName>
    <definedName name="Ets_Liste">#REF!</definedName>
    <definedName name="Ets_Nbre">[2]BDD!$E$2:$G$2</definedName>
    <definedName name="Heure">[2]BDD!$E$3:$N$3</definedName>
    <definedName name="LYCAN">[1]Données!$I$69:$I$92</definedName>
    <definedName name="Lycee_BDD">[2]BDD!$A$9:$C$27</definedName>
    <definedName name="Lycee_nom">[2]BDD!$A$9:$A$27</definedName>
    <definedName name="LYCLA">[1]Données!$I$101:$I$112</definedName>
    <definedName name="LYCLM">[1]Données!$I$133:$I$151</definedName>
    <definedName name="LYCLR">[1]Données!$I$165:$I$183</definedName>
    <definedName name="LYCNA">[1]Données!$I$2:$I$30</definedName>
    <definedName name="LYCSN">[1]Données!$I$37:$I$54</definedName>
    <definedName name="OLE_LINK3" localSheetId="0">'Répartition honoraires'!$O$4</definedName>
    <definedName name="ORDRE" localSheetId="0">'Répartition honoraires'!#REF!</definedName>
    <definedName name="ORDRE">#REF!</definedName>
    <definedName name="Oui_Non">[2]BDD!$C$2:$C$3</definedName>
    <definedName name="RANG2" localSheetId="0">'Répartition honoraires'!#REF!</definedName>
    <definedName name="RANG2">#REF!</definedName>
    <definedName name="RANG3" localSheetId="0">'Répartition honoraires'!#REF!</definedName>
    <definedName name="RANG3">#REF!</definedName>
    <definedName name="RANG4" localSheetId="0">'Répartition honoraires'!#REF!</definedName>
    <definedName name="RANG4">#REF!</definedName>
    <definedName name="Signature">[2]BDD!$A$30:$C$33</definedName>
    <definedName name="TECAN">[1]Données!$G$18:$G$24</definedName>
    <definedName name="Technicien">[2]BDD!$A$2:$A$6</definedName>
    <definedName name="TECLA">[1]Données!$G$26:$G$29</definedName>
    <definedName name="TECLM">[1]Données!$G$33:$G$37</definedName>
    <definedName name="TECLR">[1]Données!$G$40:$G$44</definedName>
    <definedName name="TECNA">[1]Données!$G$2:$G$10</definedName>
    <definedName name="TECSN">[1]Données!$G$11:$G$15</definedName>
    <definedName name="TVA">[2]BDD!$B$2:$B$3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32" i="3" l="1"/>
  <c r="N31" i="3"/>
  <c r="N30" i="3"/>
  <c r="N29" i="3"/>
  <c r="L31" i="3"/>
  <c r="L30" i="3"/>
  <c r="L29" i="3"/>
  <c r="J31" i="3"/>
  <c r="J30" i="3"/>
  <c r="J29" i="3"/>
  <c r="H31" i="3"/>
  <c r="H30" i="3"/>
  <c r="H29" i="3"/>
  <c r="F31" i="3"/>
  <c r="F30" i="3"/>
  <c r="F29" i="3"/>
  <c r="D31" i="3"/>
  <c r="D30" i="3"/>
  <c r="C30" i="3"/>
  <c r="C31" i="3"/>
  <c r="P31" i="3" s="1"/>
  <c r="D21" i="3"/>
  <c r="N25" i="3"/>
  <c r="N24" i="3"/>
  <c r="N23" i="3"/>
  <c r="N22" i="3"/>
  <c r="N21" i="3"/>
  <c r="N20" i="3"/>
  <c r="N19" i="3"/>
  <c r="L25" i="3"/>
  <c r="L24" i="3"/>
  <c r="L23" i="3"/>
  <c r="L22" i="3"/>
  <c r="L21" i="3"/>
  <c r="L20" i="3"/>
  <c r="L19" i="3"/>
  <c r="J25" i="3"/>
  <c r="J24" i="3"/>
  <c r="J23" i="3"/>
  <c r="J22" i="3"/>
  <c r="J21" i="3"/>
  <c r="J20" i="3"/>
  <c r="J19" i="3"/>
  <c r="H25" i="3"/>
  <c r="H24" i="3"/>
  <c r="H23" i="3"/>
  <c r="H22" i="3"/>
  <c r="H21" i="3"/>
  <c r="H20" i="3"/>
  <c r="H19" i="3"/>
  <c r="F25" i="3"/>
  <c r="F24" i="3"/>
  <c r="F23" i="3"/>
  <c r="F22" i="3"/>
  <c r="F21" i="3"/>
  <c r="F20" i="3"/>
  <c r="F19" i="3"/>
  <c r="D20" i="3"/>
  <c r="D19" i="3"/>
  <c r="C19" i="3"/>
  <c r="C20" i="3"/>
  <c r="P30" i="3" l="1"/>
  <c r="O32" i="3" l="1"/>
  <c r="N32" i="3" s="1"/>
  <c r="M32" i="3"/>
  <c r="K32" i="3"/>
  <c r="J32" i="3" s="1"/>
  <c r="I32" i="3"/>
  <c r="G32" i="3"/>
  <c r="O26" i="3"/>
  <c r="N26" i="3" s="1"/>
  <c r="M26" i="3"/>
  <c r="K26" i="3"/>
  <c r="I26" i="3"/>
  <c r="G26" i="3"/>
  <c r="E26" i="3"/>
  <c r="C32" i="3" l="1"/>
  <c r="B32" i="3" s="1"/>
  <c r="E34" i="3"/>
  <c r="K34" i="3"/>
  <c r="J34" i="3" s="1"/>
  <c r="O34" i="3"/>
  <c r="N34" i="3" s="1"/>
  <c r="M34" i="3"/>
  <c r="J26" i="3"/>
  <c r="G34" i="3"/>
  <c r="I34" i="3"/>
  <c r="L26" i="3"/>
  <c r="C26" i="3"/>
  <c r="B20" i="3" l="1"/>
  <c r="B19" i="3"/>
  <c r="P26" i="3"/>
  <c r="H26" i="3"/>
  <c r="B26" i="3"/>
  <c r="D26" i="3"/>
  <c r="F26" i="3"/>
  <c r="C21" i="3"/>
  <c r="C22" i="3"/>
  <c r="C23" i="3"/>
  <c r="C24" i="3"/>
  <c r="C25" i="3"/>
  <c r="C29" i="3"/>
  <c r="P29" i="3" l="1"/>
  <c r="B21" i="3"/>
  <c r="D24" i="3"/>
  <c r="B24" i="3"/>
  <c r="D23" i="3"/>
  <c r="B23" i="3"/>
  <c r="D22" i="3"/>
  <c r="B22" i="3"/>
  <c r="D25" i="3"/>
  <c r="B25" i="3"/>
  <c r="D29" i="3"/>
  <c r="L32" i="3" l="1"/>
  <c r="B30" i="3"/>
  <c r="B31" i="3"/>
  <c r="F32" i="3"/>
  <c r="H32" i="3"/>
  <c r="P32" i="3"/>
  <c r="D32" i="3"/>
  <c r="C34" i="3"/>
  <c r="B29" i="3"/>
  <c r="H34" i="3" l="1"/>
  <c r="L34" i="3"/>
  <c r="P34" i="3"/>
  <c r="F34" i="3"/>
  <c r="B34" i="3"/>
  <c r="D34" i="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DUQUESNE Aurelie</author>
  </authors>
  <commentList>
    <comment ref="O12" authorId="0" shapeId="0" xr:uid="{31EE077C-FAB4-4C9D-BAD0-88D78AA1D426}">
      <text>
        <r>
          <rPr>
            <b/>
            <sz val="9"/>
            <color indexed="81"/>
            <rFont val="Tahoma"/>
            <charset val="1"/>
          </rPr>
          <t>DUQUESNE Aurelie:</t>
        </r>
        <r>
          <rPr>
            <sz val="9"/>
            <color indexed="81"/>
            <rFont val="Tahoma"/>
            <charset val="1"/>
          </rPr>
          <t xml:space="preserve">
2,3M€</t>
        </r>
      </text>
    </comment>
  </commentList>
</comments>
</file>

<file path=xl/sharedStrings.xml><?xml version="1.0" encoding="utf-8"?>
<sst xmlns="http://schemas.openxmlformats.org/spreadsheetml/2006/main" count="46" uniqueCount="34">
  <si>
    <t>MARCHE PUBLIC DE MAITRISE D’ŒUVRE</t>
  </si>
  <si>
    <t>%</t>
  </si>
  <si>
    <t>Montant</t>
  </si>
  <si>
    <t>PRO</t>
  </si>
  <si>
    <t>ACT</t>
  </si>
  <si>
    <t>VISA</t>
  </si>
  <si>
    <t>DET</t>
  </si>
  <si>
    <t>AOR</t>
  </si>
  <si>
    <t>Missions complémentaires</t>
  </si>
  <si>
    <t>TOTAL</t>
  </si>
  <si>
    <t>Missions de base</t>
  </si>
  <si>
    <t>TOTAL GLOBAL</t>
  </si>
  <si>
    <t>Répartition des honoraires par élément de mission et par cotraitant</t>
  </si>
  <si>
    <t>Nom Cotraitant 1</t>
  </si>
  <si>
    <t>Nom Cotraitant 2</t>
  </si>
  <si>
    <t>Nom Cotraitant 3</t>
  </si>
  <si>
    <t>Nom Cotraitant 4</t>
  </si>
  <si>
    <t>Nom Cotraitant 5</t>
  </si>
  <si>
    <t>Nom Cotraitant 6</t>
  </si>
  <si>
    <t>MANDATAIRE :</t>
  </si>
  <si>
    <t>…...........................................................................................................................</t>
  </si>
  <si>
    <t>DIAG</t>
  </si>
  <si>
    <t>OPC</t>
  </si>
  <si>
    <t>Montant prévisionnel des travaux :</t>
  </si>
  <si>
    <t>SOUS-TOTAL</t>
  </si>
  <si>
    <t>% / coût travaux prévisionnel</t>
  </si>
  <si>
    <t>% / élément de mission</t>
  </si>
  <si>
    <t>MARCHÉ DE MAÎTRISE D’ŒUVRE (MOE)</t>
  </si>
  <si>
    <t>APS</t>
  </si>
  <si>
    <t>SYN</t>
  </si>
  <si>
    <t>ANNEXE 2 A L’ACTE D’ENGAGEMENT</t>
  </si>
  <si>
    <t>APD</t>
  </si>
  <si>
    <t>SITE NANTAIS DU MINISTERE DE LA JUSTICE (44)</t>
  </si>
  <si>
    <t>RELATIF A LA MISE EN ŒUVRE DU DECRET TERTIAIRE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</si>
</sst>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&quot;€ HT&quot;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8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2"/>
      <color theme="1"/>
      <name val="Arial"/>
      <family val="2"/>
    </font>
    <font>
      <b/>
      <sz val="12"/>
      <color rgb="FF000000"/>
      <name val="Arial"/>
      <family val="2"/>
    </font>
    <font>
      <b/>
      <sz val="12"/>
      <name val="Arial"/>
      <family val="2"/>
    </font>
    <font>
      <sz val="12"/>
      <color theme="1"/>
      <name val="Arial"/>
      <family val="2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b/>
      <sz val="1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4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auto="1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</cellStyleXfs>
  <cellXfs count="89">
    <xf numFmtId="0" fontId="0" fillId="0" borderId="0" xfId="0"/>
    <xf numFmtId="0" fontId="4" fillId="0" borderId="0" xfId="0" applyFont="1" applyAlignment="1">
      <alignment horizontal="justify" vertical="center"/>
    </xf>
    <xf numFmtId="0" fontId="4" fillId="0" borderId="9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0" xfId="0" applyFont="1" applyBorder="1" applyAlignment="1">
      <alignment vertical="top" wrapText="1"/>
    </xf>
    <xf numFmtId="0" fontId="4" fillId="0" borderId="5" xfId="0" applyFont="1" applyBorder="1" applyAlignment="1">
      <alignment vertical="top" wrapText="1"/>
    </xf>
    <xf numFmtId="0" fontId="6" fillId="0" borderId="6" xfId="0" applyFont="1" applyBorder="1" applyAlignment="1">
      <alignment vertical="center"/>
    </xf>
    <xf numFmtId="0" fontId="4" fillId="0" borderId="19" xfId="0" applyFont="1" applyBorder="1" applyAlignment="1">
      <alignment vertical="top" wrapText="1"/>
    </xf>
    <xf numFmtId="0" fontId="6" fillId="0" borderId="0" xfId="0" applyFont="1" applyBorder="1" applyAlignment="1">
      <alignment vertical="center"/>
    </xf>
    <xf numFmtId="0" fontId="4" fillId="0" borderId="3" xfId="0" applyFont="1" applyBorder="1" applyAlignment="1">
      <alignment horizontal="justify" vertical="center"/>
    </xf>
    <xf numFmtId="0" fontId="6" fillId="0" borderId="0" xfId="0" applyFont="1" applyBorder="1" applyAlignment="1">
      <alignment vertical="top"/>
    </xf>
    <xf numFmtId="0" fontId="5" fillId="2" borderId="8" xfId="0" applyFont="1" applyFill="1" applyBorder="1" applyAlignment="1">
      <alignment horizontal="center" vertical="center" wrapText="1"/>
    </xf>
    <xf numFmtId="10" fontId="5" fillId="2" borderId="12" xfId="2" applyNumberFormat="1" applyFont="1" applyFill="1" applyBorder="1" applyAlignment="1">
      <alignment horizontal="center" vertical="center" wrapText="1"/>
    </xf>
    <xf numFmtId="10" fontId="5" fillId="2" borderId="14" xfId="2" applyNumberFormat="1" applyFont="1" applyFill="1" applyBorder="1" applyAlignment="1">
      <alignment horizontal="center" vertical="center" wrapText="1"/>
    </xf>
    <xf numFmtId="10" fontId="5" fillId="2" borderId="21" xfId="2" applyNumberFormat="1" applyFont="1" applyFill="1" applyBorder="1" applyAlignment="1">
      <alignment horizontal="center" vertical="center" wrapText="1"/>
    </xf>
    <xf numFmtId="0" fontId="5" fillId="0" borderId="0" xfId="0" applyFont="1" applyBorder="1" applyAlignment="1">
      <alignment vertical="center" wrapText="1"/>
    </xf>
    <xf numFmtId="0" fontId="5" fillId="0" borderId="6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164" fontId="5" fillId="2" borderId="13" xfId="1" applyNumberFormat="1" applyFont="1" applyFill="1" applyBorder="1" applyAlignment="1">
      <alignment horizontal="center" vertical="center" wrapText="1"/>
    </xf>
    <xf numFmtId="164" fontId="5" fillId="2" borderId="15" xfId="1" applyNumberFormat="1" applyFont="1" applyFill="1" applyBorder="1" applyAlignment="1">
      <alignment horizontal="center" vertical="center" wrapText="1"/>
    </xf>
    <xf numFmtId="164" fontId="5" fillId="2" borderId="22" xfId="1" applyNumberFormat="1" applyFont="1" applyFill="1" applyBorder="1" applyAlignment="1">
      <alignment horizontal="center" vertical="center" wrapText="1"/>
    </xf>
    <xf numFmtId="164" fontId="4" fillId="0" borderId="13" xfId="1" applyNumberFormat="1" applyFont="1" applyBorder="1" applyAlignment="1">
      <alignment horizontal="center" vertical="center" wrapText="1"/>
    </xf>
    <xf numFmtId="164" fontId="4" fillId="0" borderId="15" xfId="1" applyNumberFormat="1" applyFont="1" applyBorder="1" applyAlignment="1">
      <alignment horizontal="center" vertical="center" wrapText="1"/>
    </xf>
    <xf numFmtId="164" fontId="4" fillId="0" borderId="16" xfId="1" applyNumberFormat="1" applyFont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25" xfId="0" applyFont="1" applyFill="1" applyBorder="1" applyAlignment="1">
      <alignment horizontal="center" vertical="center" wrapText="1"/>
    </xf>
    <xf numFmtId="10" fontId="5" fillId="0" borderId="0" xfId="2" applyNumberFormat="1" applyFont="1" applyFill="1" applyBorder="1" applyAlignment="1">
      <alignment horizontal="center" vertical="center" wrapText="1"/>
    </xf>
    <xf numFmtId="164" fontId="5" fillId="0" borderId="0" xfId="1" applyNumberFormat="1" applyFont="1" applyFill="1" applyBorder="1" applyAlignment="1">
      <alignment horizontal="center" vertical="center" wrapText="1"/>
    </xf>
    <xf numFmtId="10" fontId="4" fillId="0" borderId="12" xfId="2" applyNumberFormat="1" applyFont="1" applyFill="1" applyBorder="1" applyAlignment="1">
      <alignment horizontal="center" vertical="center" wrapText="1"/>
    </xf>
    <xf numFmtId="10" fontId="4" fillId="0" borderId="14" xfId="2" applyNumberFormat="1" applyFont="1" applyFill="1" applyBorder="1" applyAlignment="1">
      <alignment horizontal="center" vertical="center" wrapText="1"/>
    </xf>
    <xf numFmtId="164" fontId="4" fillId="0" borderId="28" xfId="1" applyNumberFormat="1" applyFont="1" applyBorder="1" applyAlignment="1">
      <alignment horizontal="center" vertical="center" wrapText="1"/>
    </xf>
    <xf numFmtId="164" fontId="4" fillId="0" borderId="29" xfId="1" applyNumberFormat="1" applyFont="1" applyBorder="1" applyAlignment="1">
      <alignment horizontal="center" vertical="center" wrapText="1"/>
    </xf>
    <xf numFmtId="164" fontId="5" fillId="2" borderId="30" xfId="1" applyNumberFormat="1" applyFont="1" applyFill="1" applyBorder="1" applyAlignment="1">
      <alignment horizontal="center" vertical="center" wrapText="1"/>
    </xf>
    <xf numFmtId="164" fontId="4" fillId="0" borderId="31" xfId="1" applyNumberFormat="1" applyFont="1" applyBorder="1" applyAlignment="1">
      <alignment horizontal="center" vertical="center" wrapText="1"/>
    </xf>
    <xf numFmtId="0" fontId="5" fillId="2" borderId="32" xfId="0" applyFont="1" applyFill="1" applyBorder="1" applyAlignment="1">
      <alignment horizontal="center" vertical="center" wrapText="1"/>
    </xf>
    <xf numFmtId="0" fontId="5" fillId="2" borderId="33" xfId="0" applyFont="1" applyFill="1" applyBorder="1" applyAlignment="1">
      <alignment horizontal="center" vertical="center" wrapText="1"/>
    </xf>
    <xf numFmtId="0" fontId="4" fillId="0" borderId="32" xfId="0" applyFont="1" applyBorder="1" applyAlignment="1">
      <alignment horizontal="center" vertical="center" wrapText="1"/>
    </xf>
    <xf numFmtId="0" fontId="4" fillId="0" borderId="33" xfId="0" applyFont="1" applyBorder="1" applyAlignment="1">
      <alignment horizontal="center" vertical="center" wrapText="1"/>
    </xf>
    <xf numFmtId="0" fontId="4" fillId="0" borderId="34" xfId="0" applyFont="1" applyBorder="1" applyAlignment="1">
      <alignment horizontal="center" vertical="center" wrapText="1"/>
    </xf>
    <xf numFmtId="0" fontId="4" fillId="0" borderId="25" xfId="0" applyFont="1" applyFill="1" applyBorder="1" applyAlignment="1">
      <alignment horizontal="center" vertical="center" wrapText="1"/>
    </xf>
    <xf numFmtId="0" fontId="5" fillId="2" borderId="35" xfId="0" applyFont="1" applyFill="1" applyBorder="1" applyAlignment="1">
      <alignment vertical="center"/>
    </xf>
    <xf numFmtId="0" fontId="5" fillId="2" borderId="36" xfId="0" applyFont="1" applyFill="1" applyBorder="1" applyAlignment="1">
      <alignment vertical="center" wrapText="1"/>
    </xf>
    <xf numFmtId="44" fontId="5" fillId="2" borderId="36" xfId="1" applyFont="1" applyFill="1" applyBorder="1" applyAlignment="1">
      <alignment vertical="center" wrapText="1"/>
    </xf>
    <xf numFmtId="0" fontId="9" fillId="0" borderId="0" xfId="0" applyFont="1"/>
    <xf numFmtId="0" fontId="9" fillId="0" borderId="6" xfId="0" applyFont="1" applyBorder="1"/>
    <xf numFmtId="0" fontId="2" fillId="0" borderId="0" xfId="0" applyFont="1" applyBorder="1"/>
    <xf numFmtId="0" fontId="9" fillId="0" borderId="1" xfId="0" applyFont="1" applyBorder="1"/>
    <xf numFmtId="0" fontId="9" fillId="0" borderId="0" xfId="0" applyFont="1" applyAlignment="1">
      <alignment vertical="center"/>
    </xf>
    <xf numFmtId="0" fontId="9" fillId="0" borderId="0" xfId="0" applyFont="1" applyFill="1" applyAlignment="1">
      <alignment vertical="center"/>
    </xf>
    <xf numFmtId="0" fontId="9" fillId="0" borderId="0" xfId="0" applyFont="1" applyAlignment="1">
      <alignment horizontal="left" vertical="center"/>
    </xf>
    <xf numFmtId="0" fontId="4" fillId="0" borderId="38" xfId="0" applyFont="1" applyFill="1" applyBorder="1" applyAlignment="1">
      <alignment horizontal="center" vertical="center" wrapText="1"/>
    </xf>
    <xf numFmtId="10" fontId="4" fillId="0" borderId="7" xfId="2" applyNumberFormat="1" applyFont="1" applyFill="1" applyBorder="1" applyAlignment="1">
      <alignment vertical="center"/>
    </xf>
    <xf numFmtId="10" fontId="4" fillId="0" borderId="26" xfId="2" applyNumberFormat="1" applyFont="1" applyFill="1" applyBorder="1" applyAlignment="1">
      <alignment vertical="center"/>
    </xf>
    <xf numFmtId="10" fontId="4" fillId="2" borderId="23" xfId="2" applyNumberFormat="1" applyFont="1" applyFill="1" applyBorder="1" applyAlignment="1">
      <alignment vertical="center"/>
    </xf>
    <xf numFmtId="0" fontId="4" fillId="0" borderId="39" xfId="0" applyFont="1" applyFill="1" applyBorder="1" applyAlignment="1">
      <alignment vertical="center"/>
    </xf>
    <xf numFmtId="10" fontId="4" fillId="2" borderId="37" xfId="2" applyNumberFormat="1" applyFont="1" applyFill="1" applyBorder="1" applyAlignment="1">
      <alignment vertical="center"/>
    </xf>
    <xf numFmtId="10" fontId="4" fillId="0" borderId="40" xfId="2" applyNumberFormat="1" applyFont="1" applyFill="1" applyBorder="1" applyAlignment="1">
      <alignment vertical="center"/>
    </xf>
    <xf numFmtId="10" fontId="4" fillId="0" borderId="41" xfId="2" applyNumberFormat="1" applyFont="1" applyFill="1" applyBorder="1" applyAlignment="1">
      <alignment vertical="center"/>
    </xf>
    <xf numFmtId="0" fontId="4" fillId="0" borderId="39" xfId="0" applyFont="1" applyBorder="1"/>
    <xf numFmtId="0" fontId="2" fillId="0" borderId="0" xfId="0" applyFont="1" applyAlignment="1">
      <alignment horizontal="right"/>
    </xf>
    <xf numFmtId="0" fontId="4" fillId="0" borderId="9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7" fillId="2" borderId="0" xfId="0" applyFont="1" applyFill="1" applyAlignment="1">
      <alignment horizontal="center" vertical="center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19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6" fillId="0" borderId="20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6" fillId="0" borderId="20" xfId="0" applyFont="1" applyBorder="1" applyAlignment="1">
      <alignment horizontal="center" vertical="center"/>
    </xf>
    <xf numFmtId="0" fontId="8" fillId="0" borderId="0" xfId="0" applyFont="1" applyFill="1" applyAlignment="1">
      <alignment horizontal="center" vertical="center"/>
    </xf>
    <xf numFmtId="0" fontId="8" fillId="0" borderId="20" xfId="0" applyFont="1" applyFill="1" applyBorder="1" applyAlignment="1">
      <alignment horizontal="center" vertical="center"/>
    </xf>
    <xf numFmtId="0" fontId="8" fillId="0" borderId="0" xfId="0" applyFont="1" applyFill="1" applyAlignment="1">
      <alignment horizontal="center" vertical="top"/>
    </xf>
    <xf numFmtId="0" fontId="8" fillId="0" borderId="20" xfId="0" applyFont="1" applyFill="1" applyBorder="1" applyAlignment="1">
      <alignment horizontal="center" vertical="top"/>
    </xf>
    <xf numFmtId="0" fontId="6" fillId="0" borderId="0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 wrapText="1"/>
    </xf>
    <xf numFmtId="0" fontId="4" fillId="0" borderId="27" xfId="0" applyFont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164" fontId="12" fillId="0" borderId="0" xfId="1" applyNumberFormat="1" applyFont="1" applyFill="1" applyAlignment="1">
      <alignment horizontal="left"/>
    </xf>
  </cellXfs>
  <cellStyles count="4">
    <cellStyle name="Monétaire" xfId="1" builtinId="4"/>
    <cellStyle name="Normal" xfId="0" builtinId="0"/>
    <cellStyle name="Normal 3" xfId="3" xr:uid="{9CDC7DB8-857C-4114-8CC6-1FF878F670CB}"/>
    <cellStyle name="Pourcentage" xfId="2" builtinId="5"/>
  </cellStyles>
  <dxfs count="0"/>
  <tableStyles count="0" defaultTableStyle="TableStyleMedium2" defaultPivotStyle="PivotStyleLight16"/>
  <colors>
    <mruColors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32810</xdr:colOff>
      <xdr:row>3</xdr:row>
      <xdr:rowOff>28575</xdr:rowOff>
    </xdr:from>
    <xdr:to>
      <xdr:col>1</xdr:col>
      <xdr:colOff>598286</xdr:colOff>
      <xdr:row>9</xdr:row>
      <xdr:rowOff>169244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C5736DC6-A665-4AA1-8E96-16D71CEE6644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8342" r="19048"/>
        <a:stretch/>
      </xdr:blipFill>
      <xdr:spPr>
        <a:xfrm>
          <a:off x="32810" y="628650"/>
          <a:ext cx="1676726" cy="1350344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-sto-fc-02\commun$\08-DPI\DIR\SITES\44\CARCOUET_LGT\19D08056%20EXTENSION%20RESTAURATION%20331\3%20FINANCIER\1-bilans%20financiers\1-pr&#233;visionnel\FFP_19D08056_Loi%20MOP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paysdelaloire-my.sharepoint.com/personal/blandine_pinet_paysdelaloire_fr/Documents/04_Ressources_CONCEPTION/1_RAO%203D_PI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uivi financier"/>
      <sheetName val="Données"/>
    </sheetNames>
    <sheetDataSet>
      <sheetData sheetId="0"/>
      <sheetData sheetId="1">
        <row r="2">
          <cell r="F2" t="str">
            <v>L.CARFANTAN</v>
          </cell>
          <cell r="G2" t="str">
            <v>S.LOIRAT</v>
          </cell>
          <cell r="I2" t="str">
            <v xml:space="preserve"> Lycée AIMÉ CÉSAIRE</v>
          </cell>
          <cell r="J2" t="str">
            <v>CLISSON</v>
          </cell>
        </row>
        <row r="3">
          <cell r="F3" t="str">
            <v>N.PIRAUD</v>
          </cell>
          <cell r="G3" t="str">
            <v>S. DAVID</v>
          </cell>
          <cell r="I3" t="str">
            <v xml:space="preserve"> Lycée ALBERT CAMUS</v>
          </cell>
          <cell r="J3" t="str">
            <v>NANTES</v>
          </cell>
        </row>
        <row r="4">
          <cell r="G4" t="str">
            <v>D.LIEGEARD</v>
          </cell>
          <cell r="I4" t="str">
            <v xml:space="preserve"> Lycée ALCIDE D'ORBIGNY</v>
          </cell>
          <cell r="J4" t="str">
            <v>BOUAYE</v>
          </cell>
        </row>
        <row r="5">
          <cell r="G5" t="str">
            <v>B.MIGEON</v>
          </cell>
          <cell r="I5" t="str">
            <v xml:space="preserve"> Lycée CARCOUËT</v>
          </cell>
          <cell r="J5" t="str">
            <v>NANTES</v>
          </cell>
        </row>
        <row r="6">
          <cell r="G6" t="str">
            <v>J.BOUDJERDA</v>
          </cell>
          <cell r="I6" t="str">
            <v xml:space="preserve"> Lycée CLÉMENCEAU</v>
          </cell>
          <cell r="J6" t="str">
            <v>NANTES</v>
          </cell>
        </row>
        <row r="7">
          <cell r="G7" t="str">
            <v>S.GAUTHIER</v>
          </cell>
          <cell r="I7" t="str">
            <v>ÉREA LA RIVIÈRE</v>
          </cell>
          <cell r="J7" t="str">
            <v>NANTES</v>
          </cell>
        </row>
        <row r="8">
          <cell r="G8" t="str">
            <v>M.MELCHI</v>
          </cell>
          <cell r="I8" t="str">
            <v xml:space="preserve"> Lycée FRANÇOIS ARAGO</v>
          </cell>
          <cell r="J8" t="str">
            <v>NANTES</v>
          </cell>
        </row>
        <row r="9">
          <cell r="G9" t="str">
            <v>B.PINET</v>
          </cell>
        </row>
        <row r="10">
          <cell r="G10" t="str">
            <v>A. PEUCHANT</v>
          </cell>
          <cell r="I10" t="str">
            <v xml:space="preserve"> Lycée GABRIEL GUIST'HAU</v>
          </cell>
          <cell r="J10" t="str">
            <v>NANTES</v>
          </cell>
        </row>
        <row r="11">
          <cell r="F11" t="str">
            <v>S.JAMET</v>
          </cell>
          <cell r="G11" t="str">
            <v>B.THIRÉ</v>
          </cell>
          <cell r="I11" t="str">
            <v xml:space="preserve"> Lycée HONORÉ D'ESTIENNE D'ORVES</v>
          </cell>
          <cell r="J11" t="str">
            <v>CARQUEFOU</v>
          </cell>
        </row>
        <row r="12">
          <cell r="F12" t="str">
            <v>V.VINCE</v>
          </cell>
          <cell r="G12" t="str">
            <v>K.BERTHEBAUD</v>
          </cell>
          <cell r="I12" t="str">
            <v xml:space="preserve"> Lycée JEAN PERRIN</v>
          </cell>
          <cell r="J12" t="str">
            <v>REZÉ</v>
          </cell>
        </row>
        <row r="13">
          <cell r="G13" t="str">
            <v>S. HANNHART</v>
          </cell>
          <cell r="I13" t="str">
            <v xml:space="preserve"> Lycée JEAN-JACQUES AUDUBON</v>
          </cell>
          <cell r="J13" t="str">
            <v>COUËRON</v>
          </cell>
        </row>
        <row r="14">
          <cell r="G14" t="str">
            <v>J. RETAIL</v>
          </cell>
          <cell r="I14" t="str">
            <v xml:space="preserve"> Lycée JOUBERT - ÉMILIEN MAILLARD</v>
          </cell>
          <cell r="J14" t="str">
            <v>ANCENIS</v>
          </cell>
        </row>
        <row r="15">
          <cell r="G15" t="str">
            <v>S.VLAVOGILAKI</v>
          </cell>
          <cell r="I15" t="str">
            <v xml:space="preserve"> Lycée JULES VERNE</v>
          </cell>
          <cell r="J15" t="str">
            <v>NANTES</v>
          </cell>
        </row>
        <row r="16">
          <cell r="I16" t="str">
            <v xml:space="preserve"> Lycée L A DE BOUGAINVILLE</v>
          </cell>
          <cell r="J16" t="str">
            <v>NANTES</v>
          </cell>
        </row>
        <row r="17">
          <cell r="I17" t="str">
            <v xml:space="preserve"> Lycée LA COLINIÈRE</v>
          </cell>
          <cell r="J17" t="str">
            <v>NANTES</v>
          </cell>
        </row>
        <row r="18">
          <cell r="F18" t="str">
            <v>C.NOUTEAU</v>
          </cell>
          <cell r="G18" t="str">
            <v>T. MARTIN</v>
          </cell>
          <cell r="I18" t="str">
            <v xml:space="preserve"> Lycée LA HERDRIE</v>
          </cell>
          <cell r="J18" t="str">
            <v>BASSE-GOULAINE</v>
          </cell>
        </row>
        <row r="19">
          <cell r="F19" t="str">
            <v>D. POYAC</v>
          </cell>
          <cell r="G19" t="str">
            <v>O. GANGNAT</v>
          </cell>
          <cell r="I19" t="str">
            <v xml:space="preserve"> Lycée LÉONARD DE VINCI</v>
          </cell>
          <cell r="J19" t="str">
            <v>NANTES</v>
          </cell>
        </row>
        <row r="20">
          <cell r="F20" t="str">
            <v>J.ROCHETTE</v>
          </cell>
          <cell r="G20" t="str">
            <v>S.JOUHET</v>
          </cell>
          <cell r="I20" t="str">
            <v xml:space="preserve"> Lycée LES BOURDONNIÈRES</v>
          </cell>
          <cell r="J20" t="str">
            <v>NANTES</v>
          </cell>
        </row>
        <row r="21">
          <cell r="G21" t="str">
            <v>A.MIAULT</v>
          </cell>
          <cell r="I21" t="str">
            <v xml:space="preserve"> Lycée LES SAVARIÈRES</v>
          </cell>
          <cell r="J21" t="str">
            <v>SAINT-SÉBASTIEN-SUR-LOIRE</v>
          </cell>
        </row>
        <row r="22">
          <cell r="G22" t="str">
            <v>J-L.DEROUET</v>
          </cell>
          <cell r="I22" t="str">
            <v xml:space="preserve"> Lycée LIVET</v>
          </cell>
          <cell r="J22" t="str">
            <v>NANTES</v>
          </cell>
        </row>
        <row r="23">
          <cell r="G23" t="str">
            <v>L.HUET</v>
          </cell>
          <cell r="I23" t="str">
            <v xml:space="preserve"> Lycée LOUIS-JACQUES GOUSSIER</v>
          </cell>
          <cell r="J23" t="str">
            <v>REZÉ</v>
          </cell>
        </row>
        <row r="24">
          <cell r="G24" t="str">
            <v>T.JOSEPH</v>
          </cell>
          <cell r="I24" t="str">
            <v xml:space="preserve"> Lycée MARITIME JACQUES CASSARD</v>
          </cell>
          <cell r="J24" t="str">
            <v>NANTES</v>
          </cell>
        </row>
        <row r="25">
          <cell r="I25" t="str">
            <v xml:space="preserve"> Lycée MICHELET</v>
          </cell>
          <cell r="J25" t="str">
            <v>NANTES</v>
          </cell>
        </row>
        <row r="26">
          <cell r="F26" t="str">
            <v>M.FOUCHER</v>
          </cell>
          <cell r="G26" t="str">
            <v>D.BOURCIER</v>
          </cell>
          <cell r="I26" t="str">
            <v xml:space="preserve"> Lycée MONGE LA CHAUVINIÈRE</v>
          </cell>
          <cell r="J26" t="str">
            <v>NANTES</v>
          </cell>
        </row>
        <row r="27">
          <cell r="F27" t="str">
            <v>D. POYAC</v>
          </cell>
          <cell r="G27" t="str">
            <v>J-F.DEFAYE</v>
          </cell>
          <cell r="I27" t="str">
            <v xml:space="preserve"> Lycée NANTES TERRE ATLANTIQUE</v>
          </cell>
          <cell r="J27" t="str">
            <v>SAINT-HERBLAIN</v>
          </cell>
        </row>
        <row r="28">
          <cell r="G28" t="str">
            <v>E.TROHEL</v>
          </cell>
          <cell r="I28" t="str">
            <v xml:space="preserve"> Lycée NELSON MANDELA</v>
          </cell>
          <cell r="J28" t="str">
            <v>NANTES</v>
          </cell>
        </row>
        <row r="29">
          <cell r="G29" t="str">
            <v>J-L.DEROUET</v>
          </cell>
          <cell r="I29" t="str">
            <v xml:space="preserve"> Lycée NICOLAS APPERT</v>
          </cell>
          <cell r="J29" t="str">
            <v>ORVAULT</v>
          </cell>
        </row>
        <row r="30">
          <cell r="I30" t="str">
            <v xml:space="preserve"> Lycée PABLO NERUDA</v>
          </cell>
          <cell r="J30" t="str">
            <v>BOUGUENAIS</v>
          </cell>
        </row>
        <row r="33">
          <cell r="F33" t="str">
            <v>C.LE ROY</v>
          </cell>
          <cell r="G33" t="str">
            <v>A.SERVEAU</v>
          </cell>
        </row>
        <row r="34">
          <cell r="F34" t="str">
            <v>A-S.POUSSIN</v>
          </cell>
          <cell r="G34" t="str">
            <v>N.HERVÉ</v>
          </cell>
        </row>
        <row r="35">
          <cell r="G35" t="str">
            <v>M.PICARD</v>
          </cell>
        </row>
        <row r="36">
          <cell r="G36" t="str">
            <v>T.FONTAINE</v>
          </cell>
        </row>
        <row r="37">
          <cell r="G37" t="str">
            <v>D.TRUDELLE</v>
          </cell>
          <cell r="I37" t="str">
            <v xml:space="preserve"> Lycée ALBERT CHASSAGNE</v>
          </cell>
          <cell r="J37" t="str">
            <v>PAIMBOEUF</v>
          </cell>
        </row>
        <row r="38">
          <cell r="I38" t="str">
            <v xml:space="preserve"> Lycée ANDRÉ BOULLOCHE</v>
          </cell>
          <cell r="J38" t="str">
            <v>SAINT-NAZAIRE</v>
          </cell>
        </row>
        <row r="39">
          <cell r="I39" t="str">
            <v xml:space="preserve"> Lycée ARISTIDE BRIAND</v>
          </cell>
          <cell r="J39" t="str">
            <v>SAINT-NAZAIRE</v>
          </cell>
        </row>
        <row r="40">
          <cell r="F40" t="str">
            <v>S.CHOPIN</v>
          </cell>
          <cell r="G40" t="str">
            <v>M.PERSON</v>
          </cell>
          <cell r="I40" t="str">
            <v xml:space="preserve"> Lycée BROSSAUD - BLANCHO</v>
          </cell>
          <cell r="J40" t="str">
            <v>SAINT-NAZAIRE</v>
          </cell>
        </row>
        <row r="41">
          <cell r="F41" t="str">
            <v>S.MARIONNEAU</v>
          </cell>
          <cell r="G41" t="str">
            <v>N. BROCHARD</v>
          </cell>
          <cell r="I41" t="str">
            <v xml:space="preserve"> Lycée CAMILLE CLAUDEL</v>
          </cell>
          <cell r="J41" t="str">
            <v>BLAIN</v>
          </cell>
        </row>
        <row r="42">
          <cell r="G42" t="str">
            <v>B. PINET</v>
          </cell>
          <cell r="I42" t="str">
            <v xml:space="preserve"> Lycée DES TROIS RIVIÈRES</v>
          </cell>
          <cell r="J42" t="str">
            <v>PONTCHÂTEAU</v>
          </cell>
        </row>
        <row r="43">
          <cell r="G43" t="str">
            <v>C.DURANTEAU</v>
          </cell>
          <cell r="I43" t="str">
            <v xml:space="preserve"> Lycée GALILÉE</v>
          </cell>
          <cell r="J43" t="str">
            <v>GUÉRANDE</v>
          </cell>
        </row>
        <row r="44">
          <cell r="G44" t="str">
            <v>J-P.GUINÉ</v>
          </cell>
          <cell r="I44" t="str">
            <v xml:space="preserve"> Lycée GRAND AIR</v>
          </cell>
          <cell r="J44" t="str">
            <v>LA BAULE-ESCOUBLAC</v>
          </cell>
        </row>
        <row r="45">
          <cell r="I45" t="str">
            <v xml:space="preserve"> Lycée GUY MOQUET - ETIENNE LENOIR</v>
          </cell>
          <cell r="J45" t="str">
            <v>CHÂTEAUBRIANT</v>
          </cell>
        </row>
        <row r="46">
          <cell r="I46" t="str">
            <v xml:space="preserve"> Lycée HEINLEX</v>
          </cell>
          <cell r="J46" t="str">
            <v>SAINT-NAZAIRE</v>
          </cell>
        </row>
        <row r="47">
          <cell r="I47" t="str">
            <v xml:space="preserve"> Lycée JACQUES PREVERT</v>
          </cell>
          <cell r="J47" t="str">
            <v>SAVENAY</v>
          </cell>
        </row>
        <row r="48">
          <cell r="I48" t="str">
            <v xml:space="preserve"> Lycée LOUIS ARMAND</v>
          </cell>
          <cell r="J48" t="str">
            <v>MACHECOUL-SAINT MÊME</v>
          </cell>
        </row>
        <row r="49">
          <cell r="I49" t="str">
            <v xml:space="preserve"> Lycée OLIVIER GUICHARD</v>
          </cell>
          <cell r="J49" t="str">
            <v>GUÉRANDE</v>
          </cell>
        </row>
        <row r="50">
          <cell r="I50" t="str">
            <v xml:space="preserve"> Lycée PAYS DE RETZ</v>
          </cell>
          <cell r="J50" t="str">
            <v>PORNIC</v>
          </cell>
        </row>
        <row r="51">
          <cell r="I51" t="str">
            <v xml:space="preserve">Lycée ALCIDE D'ORBIGNY </v>
          </cell>
          <cell r="J51" t="str">
            <v>BOUAYE</v>
          </cell>
        </row>
        <row r="52">
          <cell r="I52" t="str">
            <v>Lycée JEAN-JACQUES AUDUBON</v>
          </cell>
          <cell r="J52" t="str">
            <v>COUËRON</v>
          </cell>
        </row>
        <row r="53">
          <cell r="I53" t="str">
            <v>Lycée NICOLAS APPERT</v>
          </cell>
          <cell r="J53" t="str">
            <v>ORVAULT</v>
          </cell>
        </row>
        <row r="54">
          <cell r="I54" t="str">
            <v>Lycée PABLO NERUDA</v>
          </cell>
          <cell r="J54" t="str">
            <v>BOUGUENAIS</v>
          </cell>
        </row>
        <row r="69">
          <cell r="I69" t="str">
            <v xml:space="preserve"> Lycée ANGERS LE FRESNE</v>
          </cell>
          <cell r="J69" t="str">
            <v>ANGERS</v>
          </cell>
        </row>
        <row r="70">
          <cell r="I70" t="str">
            <v xml:space="preserve"> Lycée AUGUSTE ET JEAN RENOIR</v>
          </cell>
          <cell r="J70" t="str">
            <v>ANGERS</v>
          </cell>
        </row>
        <row r="71">
          <cell r="I71" t="str">
            <v xml:space="preserve"> Lycée BLAISE PASCAL</v>
          </cell>
          <cell r="J71" t="str">
            <v>SEGRÉ EN ANJOU BLEU</v>
          </cell>
        </row>
        <row r="72">
          <cell r="I72" t="str">
            <v xml:space="preserve"> Lycée CHEVROLLIER</v>
          </cell>
          <cell r="J72" t="str">
            <v>ANGERS</v>
          </cell>
        </row>
        <row r="73">
          <cell r="I73" t="str">
            <v xml:space="preserve"> Lycée DAVID D'ANGERS</v>
          </cell>
          <cell r="J73" t="str">
            <v>ANGERS</v>
          </cell>
        </row>
        <row r="74">
          <cell r="I74" t="str">
            <v xml:space="preserve"> Lycée DE L'HYRÔME</v>
          </cell>
          <cell r="J74" t="str">
            <v>CHEMILLÉ-EN-ANJOU</v>
          </cell>
        </row>
        <row r="75">
          <cell r="I75" t="str">
            <v xml:space="preserve"> Lycée DUPLESSIS MORNAY</v>
          </cell>
          <cell r="J75" t="str">
            <v>SAUMUR</v>
          </cell>
        </row>
        <row r="76">
          <cell r="I76" t="str">
            <v xml:space="preserve"> Lycée EDGARD PISANI</v>
          </cell>
          <cell r="J76" t="str">
            <v>MONTREUIL-BELLAY</v>
          </cell>
        </row>
        <row r="77">
          <cell r="I77" t="str">
            <v xml:space="preserve"> Lycée EMMANUEL MOUNIER</v>
          </cell>
          <cell r="J77" t="str">
            <v>ANGERS</v>
          </cell>
        </row>
        <row r="78">
          <cell r="I78" t="str">
            <v>ÉREA LES TERRES ROUGES</v>
          </cell>
          <cell r="J78" t="str">
            <v>SAINT-BARTHÉLÉMY-D'ANJOU</v>
          </cell>
        </row>
        <row r="79">
          <cell r="I79" t="str">
            <v xml:space="preserve"> Lycée EUROPE ROBERT SCHUMAN</v>
          </cell>
          <cell r="J79" t="str">
            <v>CHOLET</v>
          </cell>
        </row>
        <row r="80">
          <cell r="I80" t="str">
            <v xml:space="preserve"> Lycée FERNAND RENAUDEAU</v>
          </cell>
          <cell r="J80" t="str">
            <v>CHOLET</v>
          </cell>
        </row>
        <row r="81">
          <cell r="I81" t="str">
            <v>Lycée DE LA MODE</v>
          </cell>
          <cell r="J81" t="str">
            <v>CHOLET</v>
          </cell>
        </row>
        <row r="82">
          <cell r="I82" t="str">
            <v xml:space="preserve"> Lycée HENRI BERGSON</v>
          </cell>
          <cell r="J82" t="str">
            <v>ANGERS</v>
          </cell>
        </row>
        <row r="83">
          <cell r="I83" t="str">
            <v xml:space="preserve"> Lycée HENRI DUNANT</v>
          </cell>
          <cell r="J83" t="str">
            <v>ANGERS</v>
          </cell>
        </row>
        <row r="84">
          <cell r="I84" t="str">
            <v xml:space="preserve"> Lycée JEAN BODIN</v>
          </cell>
          <cell r="J84" t="str">
            <v>LES PONTS-DE-CÉ</v>
          </cell>
        </row>
        <row r="85">
          <cell r="I85" t="str">
            <v xml:space="preserve"> Lycée JEAN MOULIN</v>
          </cell>
          <cell r="J85" t="str">
            <v>ANGERS</v>
          </cell>
        </row>
        <row r="86">
          <cell r="I86" t="str">
            <v xml:space="preserve"> Lycée JOACHIM DU BELLAY</v>
          </cell>
          <cell r="J86" t="str">
            <v>ANGERS</v>
          </cell>
        </row>
        <row r="87">
          <cell r="I87" t="str">
            <v xml:space="preserve"> Lycée JULIEN GRACQ</v>
          </cell>
          <cell r="J87" t="str">
            <v>BEAUPRÉAU-EN-MAUGES</v>
          </cell>
        </row>
        <row r="88">
          <cell r="I88" t="str">
            <v xml:space="preserve"> Lycée LUDOVIC MÉNARD</v>
          </cell>
          <cell r="J88" t="str">
            <v>TRÉLAZÉ</v>
          </cell>
        </row>
        <row r="89">
          <cell r="I89" t="str">
            <v xml:space="preserve"> Lycée NARCÉ</v>
          </cell>
          <cell r="J89" t="str">
            <v>LOIRE-AUTHION</v>
          </cell>
        </row>
        <row r="90">
          <cell r="I90" t="str">
            <v xml:space="preserve"> Lycée PAUL-ÉMILE VICTOR</v>
          </cell>
          <cell r="J90" t="str">
            <v>AVRILLÉ</v>
          </cell>
        </row>
        <row r="91">
          <cell r="I91" t="str">
            <v xml:space="preserve"> Lycée SADI CARNOT – JEAN BERTIN</v>
          </cell>
          <cell r="J91" t="str">
            <v>SAUMUR</v>
          </cell>
        </row>
        <row r="92">
          <cell r="I92" t="str">
            <v xml:space="preserve"> Lycée SIMONE VEIL</v>
          </cell>
          <cell r="J92" t="str">
            <v>ANGERS</v>
          </cell>
        </row>
        <row r="101">
          <cell r="I101" t="str">
            <v xml:space="preserve"> Lycée AMBROISE PARÉ</v>
          </cell>
          <cell r="J101" t="str">
            <v>LAVAL</v>
          </cell>
        </row>
        <row r="102">
          <cell r="I102" t="str">
            <v xml:space="preserve"> Lycée DOUANIER ROUSSEAU</v>
          </cell>
          <cell r="J102" t="str">
            <v>LAVAL</v>
          </cell>
        </row>
        <row r="103">
          <cell r="I103" t="str">
            <v xml:space="preserve"> Lycée GASTON LESNARD</v>
          </cell>
          <cell r="J103" t="str">
            <v>LAVAL</v>
          </cell>
        </row>
        <row r="104">
          <cell r="I104" t="str">
            <v xml:space="preserve"> Lycée HAUT ANJOU</v>
          </cell>
          <cell r="J104" t="str">
            <v>CHÂTEAU-GONTIER</v>
          </cell>
        </row>
        <row r="105">
          <cell r="I105" t="str">
            <v xml:space="preserve"> Lycée LAVOISIER</v>
          </cell>
          <cell r="J105" t="str">
            <v>MAYENNE</v>
          </cell>
        </row>
        <row r="106">
          <cell r="I106" t="str">
            <v xml:space="preserve"> Lycée LÉONARD DE VINCI</v>
          </cell>
          <cell r="J106" t="str">
            <v>MAYENNE</v>
          </cell>
        </row>
        <row r="107">
          <cell r="I107" t="str">
            <v xml:space="preserve"> Lycée AGRICOLE DE LAVAL</v>
          </cell>
          <cell r="J107" t="str">
            <v>LAVAL</v>
          </cell>
        </row>
        <row r="108">
          <cell r="I108" t="str">
            <v xml:space="preserve"> Lycée PIERRE ET MARIE CURIE</v>
          </cell>
          <cell r="J108" t="str">
            <v>CHÂTEAU-GONTIER</v>
          </cell>
        </row>
        <row r="109">
          <cell r="I109" t="str">
            <v xml:space="preserve"> Lycée RAOUL VADEPIED</v>
          </cell>
          <cell r="J109" t="str">
            <v>EVRON</v>
          </cell>
        </row>
        <row r="110">
          <cell r="I110" t="str">
            <v xml:space="preserve"> Lycée RÉAUMUR</v>
          </cell>
          <cell r="J110" t="str">
            <v>LAVAL</v>
          </cell>
        </row>
        <row r="111">
          <cell r="I111" t="str">
            <v xml:space="preserve"> Lycée ROBERT BURON</v>
          </cell>
          <cell r="J111" t="str">
            <v>LAVAL</v>
          </cell>
        </row>
        <row r="112">
          <cell r="I112" t="str">
            <v xml:space="preserve"> Lycée VICTOR HUGO</v>
          </cell>
          <cell r="J112" t="str">
            <v>CHÂTEAU-GONTIER</v>
          </cell>
        </row>
        <row r="133">
          <cell r="I133" t="str">
            <v xml:space="preserve"> Lycée ANDRÉ MALRAUX</v>
          </cell>
          <cell r="J133" t="str">
            <v>ALLONNES</v>
          </cell>
        </row>
        <row r="134">
          <cell r="I134" t="str">
            <v xml:space="preserve"> Lycée ANDRÉ PROVOTS</v>
          </cell>
          <cell r="J134" t="str">
            <v>BRETTE-LES-PINS</v>
          </cell>
        </row>
        <row r="135">
          <cell r="I135" t="str">
            <v xml:space="preserve"> Lycée BELLEVUE</v>
          </cell>
          <cell r="J135" t="str">
            <v>LE MANS</v>
          </cell>
        </row>
        <row r="136">
          <cell r="I136" t="str">
            <v xml:space="preserve"> Lycée CLAUDE CHAPPE</v>
          </cell>
          <cell r="J136" t="str">
            <v>ARNAGE</v>
          </cell>
        </row>
        <row r="137">
          <cell r="I137" t="str">
            <v>ÉREA RAPHAËL ÉLIZÉ</v>
          </cell>
          <cell r="J137" t="str">
            <v>CHANGE</v>
          </cell>
        </row>
        <row r="138">
          <cell r="I138" t="str">
            <v xml:space="preserve"> Lycée ESTOURNELLES DE CONSTANT</v>
          </cell>
          <cell r="J138" t="str">
            <v>LA FLÈCHE</v>
          </cell>
        </row>
        <row r="139">
          <cell r="I139" t="str">
            <v xml:space="preserve"> Lycée FUNAY - HÉLÈNE BOUCHER</v>
          </cell>
          <cell r="J139" t="str">
            <v>LE MANS</v>
          </cell>
        </row>
        <row r="140">
          <cell r="I140" t="str">
            <v xml:space="preserve"> Lycée GABRIEL TOUCHARD - GEORGE WASHINGTON</v>
          </cell>
          <cell r="J140" t="str">
            <v>LE MANS</v>
          </cell>
        </row>
        <row r="141">
          <cell r="I141" t="str">
            <v xml:space="preserve"> Lycée JEAN RONDEAU</v>
          </cell>
          <cell r="J141" t="str">
            <v>SAINT-CALAIS</v>
          </cell>
        </row>
        <row r="142">
          <cell r="I142" t="str">
            <v xml:space="preserve"> Lycée LA GERMINIÈRE</v>
          </cell>
          <cell r="J142" t="str">
            <v>ALLONNES</v>
          </cell>
        </row>
        <row r="143">
          <cell r="I143" t="str">
            <v xml:space="preserve"> Lycée LE MANS SUD</v>
          </cell>
          <cell r="J143" t="str">
            <v>LE MANS</v>
          </cell>
        </row>
        <row r="144">
          <cell r="I144" t="str">
            <v xml:space="preserve"> Lycée LECLERC DE HAUTECLOCQUE</v>
          </cell>
          <cell r="J144" t="str">
            <v>MONTVAL-SUR-LOIR</v>
          </cell>
        </row>
        <row r="145">
          <cell r="I145" t="str">
            <v xml:space="preserve"> Lycée MARGUERITE YOURCENAR</v>
          </cell>
          <cell r="J145" t="str">
            <v>LE MANS</v>
          </cell>
        </row>
        <row r="146">
          <cell r="I146" t="str">
            <v xml:space="preserve"> Lycée MONTESQUIEU</v>
          </cell>
          <cell r="J146" t="str">
            <v>LE MANS</v>
          </cell>
        </row>
        <row r="147">
          <cell r="I147" t="str">
            <v xml:space="preserve"> Lycée PAUL SCARRON</v>
          </cell>
          <cell r="J147" t="str">
            <v>SILLÉ-LE-GUILLAUME</v>
          </cell>
        </row>
        <row r="148">
          <cell r="I148" t="str">
            <v xml:space="preserve"> Lycée PERSEIGNE MAMERS</v>
          </cell>
          <cell r="J148" t="str">
            <v>MAMERS</v>
          </cell>
        </row>
        <row r="149">
          <cell r="I149" t="str">
            <v xml:space="preserve"> Lycée RACAN</v>
          </cell>
          <cell r="J149" t="str">
            <v>MONTVAL-SUR-LOIR</v>
          </cell>
        </row>
        <row r="150">
          <cell r="I150" t="str">
            <v xml:space="preserve"> Lycée RAPHAEL ÉLIZÉ</v>
          </cell>
          <cell r="J150" t="str">
            <v>SABLÉ-SUR-SARTHE</v>
          </cell>
        </row>
        <row r="151">
          <cell r="I151" t="str">
            <v xml:space="preserve"> Lycée ROBERT GARNIER</v>
          </cell>
          <cell r="J151" t="str">
            <v>LA FERTÉ-BERNARD</v>
          </cell>
        </row>
        <row r="165">
          <cell r="I165" t="str">
            <v xml:space="preserve"> Lycée ATLANTIQUE</v>
          </cell>
          <cell r="J165" t="str">
            <v>LUÇON</v>
          </cell>
        </row>
        <row r="166">
          <cell r="I166" t="str">
            <v xml:space="preserve"> Lycée BEL AIR</v>
          </cell>
          <cell r="J166" t="str">
            <v>FONTENAY-LE-COMTE</v>
          </cell>
        </row>
        <row r="167">
          <cell r="I167" t="str">
            <v xml:space="preserve"> Lycée EDOUARD BRANLY</v>
          </cell>
          <cell r="J167" t="str">
            <v>LA ROCHE-SUR-YON</v>
          </cell>
        </row>
        <row r="168">
          <cell r="I168" t="str">
            <v>ÉREA D'ORBESTIER</v>
          </cell>
          <cell r="J168" t="str">
            <v>LES SABLES-D'OLONNE</v>
          </cell>
        </row>
        <row r="169">
          <cell r="I169" t="str">
            <v xml:space="preserve"> Lycée ÉRIC TABARLY</v>
          </cell>
          <cell r="J169" t="str">
            <v>LES SABLES-D'OLONNE</v>
          </cell>
        </row>
        <row r="170">
          <cell r="I170" t="str">
            <v xml:space="preserve"> Lycée FRANCOIS RABELAIS</v>
          </cell>
          <cell r="J170" t="str">
            <v>FONTENAY-LE-COMTE</v>
          </cell>
        </row>
        <row r="171">
          <cell r="I171" t="str">
            <v xml:space="preserve"> Lycée FRANCOIS TRUFFAUT</v>
          </cell>
          <cell r="J171" t="str">
            <v>CHALLANS</v>
          </cell>
        </row>
        <row r="172">
          <cell r="I172" t="str">
            <v xml:space="preserve"> Lycée GEORGES CLEMENCEAU</v>
          </cell>
          <cell r="J172" t="str">
            <v>CHANTONNAY</v>
          </cell>
        </row>
        <row r="173">
          <cell r="I173" t="str">
            <v xml:space="preserve"> Lycée JEAN DE LATTRE DE TASSIGNY</v>
          </cell>
          <cell r="J173" t="str">
            <v>LA ROCHE-SUR-YON</v>
          </cell>
        </row>
        <row r="174">
          <cell r="I174" t="str">
            <v xml:space="preserve"> Lycée JEAN MONNET</v>
          </cell>
          <cell r="J174" t="str">
            <v>LES HERBIERS</v>
          </cell>
        </row>
        <row r="175">
          <cell r="I175" t="str">
            <v xml:space="preserve"> Lycée LÉONARD DE VINCI</v>
          </cell>
          <cell r="J175" t="str">
            <v>MONTAIGU</v>
          </cell>
        </row>
        <row r="176">
          <cell r="I176" t="str">
            <v xml:space="preserve"> Lycée LUCON PETRÉ</v>
          </cell>
          <cell r="J176" t="str">
            <v>SAINTE-GEMME-LA-PLAINE</v>
          </cell>
        </row>
        <row r="177">
          <cell r="I177" t="str">
            <v xml:space="preserve"> Lycée NATURE</v>
          </cell>
          <cell r="J177" t="str">
            <v>LA ROCHE-SUR-YON</v>
          </cell>
        </row>
        <row r="178">
          <cell r="I178" t="str">
            <v xml:space="preserve"> Lycée PIERRE MENDÈS FRANCE</v>
          </cell>
          <cell r="J178" t="str">
            <v>LA ROCHE-SUR-YON</v>
          </cell>
        </row>
        <row r="179">
          <cell r="I179" t="str">
            <v xml:space="preserve"> Lycée RENÉ COUZINET</v>
          </cell>
          <cell r="J179" t="str">
            <v>CHALLANS</v>
          </cell>
        </row>
        <row r="180">
          <cell r="I180" t="str">
            <v xml:space="preserve"> Lycée ROSA PARKS</v>
          </cell>
          <cell r="J180" t="str">
            <v>LA ROCHE-SUR-YON</v>
          </cell>
        </row>
        <row r="181">
          <cell r="I181" t="str">
            <v xml:space="preserve"> Lycée SAVARY DE MAULÉON</v>
          </cell>
          <cell r="J181" t="str">
            <v>LES SABLES-D'OLONNE</v>
          </cell>
        </row>
        <row r="182">
          <cell r="I182" t="str">
            <v xml:space="preserve"> Lycée VALÈRE MATHÉ</v>
          </cell>
          <cell r="J182" t="str">
            <v>LES SABLES-D'OLONNE</v>
          </cell>
        </row>
        <row r="183">
          <cell r="I183" t="str">
            <v>ESFORA-AFORBAT</v>
          </cell>
          <cell r="J183" t="str">
            <v>LA ROCHE-SUR-YON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AO"/>
      <sheetName val="BDD"/>
    </sheetNames>
    <sheetDataSet>
      <sheetData sheetId="0" refreshError="1"/>
      <sheetData sheetId="1">
        <row r="2">
          <cell r="A2" t="str">
            <v>Martial PERSON</v>
          </cell>
          <cell r="B2">
            <v>0.1</v>
          </cell>
          <cell r="C2" t="str">
            <v>Oui</v>
          </cell>
          <cell r="E2">
            <v>3</v>
          </cell>
          <cell r="F2">
            <v>4</v>
          </cell>
          <cell r="G2">
            <v>5</v>
          </cell>
        </row>
        <row r="3">
          <cell r="A3" t="str">
            <v>Nicolas BROCHARD</v>
          </cell>
          <cell r="B3">
            <v>0.2</v>
          </cell>
          <cell r="C3" t="str">
            <v>Non</v>
          </cell>
          <cell r="E3">
            <v>9</v>
          </cell>
          <cell r="F3">
            <v>10</v>
          </cell>
          <cell r="G3">
            <v>11</v>
          </cell>
          <cell r="H3">
            <v>12</v>
          </cell>
          <cell r="I3">
            <v>13</v>
          </cell>
          <cell r="J3">
            <v>14</v>
          </cell>
          <cell r="K3">
            <v>15</v>
          </cell>
          <cell r="L3">
            <v>16</v>
          </cell>
          <cell r="M3">
            <v>17</v>
          </cell>
          <cell r="N3">
            <v>18</v>
          </cell>
        </row>
        <row r="4">
          <cell r="A4" t="str">
            <v>Blandine PINET</v>
          </cell>
        </row>
        <row r="5">
          <cell r="A5" t="str">
            <v>Jean-Paul GUINE</v>
          </cell>
        </row>
        <row r="6">
          <cell r="A6" t="str">
            <v>Cédric DURANTEAU</v>
          </cell>
        </row>
        <row r="9">
          <cell r="A9" t="str">
            <v>Atlantique</v>
          </cell>
          <cell r="B9" t="str">
            <v>à</v>
          </cell>
          <cell r="C9" t="str">
            <v>Luçon</v>
          </cell>
        </row>
        <row r="10">
          <cell r="A10" t="str">
            <v>AFORBAT - ESFORA</v>
          </cell>
          <cell r="B10" t="str">
            <v>à la</v>
          </cell>
          <cell r="C10" t="str">
            <v>Roche sur Yon</v>
          </cell>
        </row>
        <row r="11">
          <cell r="A11" t="str">
            <v>Bel Air</v>
          </cell>
          <cell r="B11" t="str">
            <v>à</v>
          </cell>
          <cell r="C11" t="str">
            <v>Fontenay le Comte</v>
          </cell>
        </row>
        <row r="12">
          <cell r="A12" t="str">
            <v>Edouard Branly</v>
          </cell>
          <cell r="B12" t="str">
            <v>à la</v>
          </cell>
          <cell r="C12" t="str">
            <v>Roche sur Yon</v>
          </cell>
        </row>
        <row r="13">
          <cell r="A13" t="str">
            <v>EREA Jean d'Orbestier</v>
          </cell>
          <cell r="B13" t="str">
            <v>au</v>
          </cell>
          <cell r="C13" t="str">
            <v>Château d'Olonne</v>
          </cell>
        </row>
        <row r="14">
          <cell r="A14" t="str">
            <v>Eric Tabarly</v>
          </cell>
          <cell r="B14" t="str">
            <v>aux</v>
          </cell>
          <cell r="C14" t="str">
            <v>Sables d'Olonne</v>
          </cell>
        </row>
        <row r="15">
          <cell r="A15" t="str">
            <v>François Rabelais</v>
          </cell>
          <cell r="B15" t="str">
            <v>à</v>
          </cell>
          <cell r="C15" t="str">
            <v>Fontenay le Comte</v>
          </cell>
        </row>
        <row r="16">
          <cell r="A16" t="str">
            <v>François Truffaut</v>
          </cell>
          <cell r="B16" t="str">
            <v>à</v>
          </cell>
          <cell r="C16" t="str">
            <v>Challans</v>
          </cell>
        </row>
        <row r="17">
          <cell r="A17" t="str">
            <v>Georges Clémenceau</v>
          </cell>
          <cell r="B17" t="str">
            <v>à</v>
          </cell>
          <cell r="C17" t="str">
            <v>Chantonnay</v>
          </cell>
        </row>
        <row r="18">
          <cell r="A18" t="str">
            <v>Jean de Lattre de Tassigny</v>
          </cell>
          <cell r="B18" t="str">
            <v>à la</v>
          </cell>
          <cell r="C18" t="str">
            <v>Roche sur Yon</v>
          </cell>
        </row>
        <row r="19">
          <cell r="A19" t="str">
            <v>Jean Monnet</v>
          </cell>
          <cell r="B19" t="str">
            <v>aux</v>
          </cell>
          <cell r="C19" t="str">
            <v>Herbiers</v>
          </cell>
        </row>
        <row r="20">
          <cell r="A20" t="str">
            <v>Léonard de Vinci</v>
          </cell>
          <cell r="B20" t="str">
            <v>à</v>
          </cell>
          <cell r="C20" t="str">
            <v>Montaigu</v>
          </cell>
        </row>
        <row r="21">
          <cell r="A21" t="str">
            <v>Luçon Pétré</v>
          </cell>
          <cell r="B21" t="str">
            <v>à</v>
          </cell>
          <cell r="C21" t="str">
            <v>Sainte Gemme la Plaine</v>
          </cell>
        </row>
        <row r="22">
          <cell r="A22" t="str">
            <v>Nature</v>
          </cell>
          <cell r="B22" t="str">
            <v>à la</v>
          </cell>
          <cell r="C22" t="str">
            <v>Roche sur Yon</v>
          </cell>
        </row>
        <row r="23">
          <cell r="A23" t="str">
            <v>Pierre Mendès France</v>
          </cell>
          <cell r="B23" t="str">
            <v>à la</v>
          </cell>
          <cell r="C23" t="str">
            <v>Roche sur Yon</v>
          </cell>
        </row>
        <row r="24">
          <cell r="A24" t="str">
            <v>René Couzinet</v>
          </cell>
          <cell r="B24" t="str">
            <v>à</v>
          </cell>
          <cell r="C24" t="str">
            <v>Challans</v>
          </cell>
        </row>
        <row r="25">
          <cell r="A25" t="str">
            <v>Rosa Parks</v>
          </cell>
          <cell r="B25" t="str">
            <v>à la</v>
          </cell>
          <cell r="C25" t="str">
            <v>Roche sur Yon</v>
          </cell>
        </row>
        <row r="26">
          <cell r="A26" t="str">
            <v>Savary de Mauléon</v>
          </cell>
          <cell r="B26" t="str">
            <v>aux</v>
          </cell>
          <cell r="C26" t="str">
            <v>Sables d'Olonne</v>
          </cell>
        </row>
        <row r="27">
          <cell r="A27" t="str">
            <v>Valère Mathé</v>
          </cell>
          <cell r="B27" t="str">
            <v>à</v>
          </cell>
          <cell r="C27" t="str">
            <v>Olonne sur Mer</v>
          </cell>
        </row>
        <row r="30">
          <cell r="A30" t="str">
            <v>Barbara VILLANUEVA</v>
          </cell>
          <cell r="B30" t="str">
            <v>Barbara VILLANUEVA</v>
          </cell>
          <cell r="C30" t="str">
            <v>La Directrice du patrimoine immobilier</v>
          </cell>
        </row>
        <row r="31">
          <cell r="A31" t="str">
            <v>Nicolas FAVREL</v>
          </cell>
          <cell r="B31" t="str">
            <v>Nicolas FAVREL</v>
          </cell>
          <cell r="C31" t="str">
            <v>Le Chef de Service Maîtrise d’Ouvrage des Lycées en Proximité</v>
          </cell>
        </row>
        <row r="32">
          <cell r="A32" t="str">
            <v>Céline IOOS</v>
          </cell>
          <cell r="B32" t="str">
            <v>Céline IOOS</v>
          </cell>
          <cell r="C32" t="str">
            <v>La Directrice adjointe du patrimoine immobilier et Chef de service Administration, Gestion du patrimoine et Coordination</v>
          </cell>
        </row>
      </sheetData>
    </sheetDataSet>
  </externalBook>
</externalLink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721323-8E37-4456-9A57-946FD80A80E4}">
  <sheetPr>
    <tabColor rgb="FF92D050"/>
    <pageSetUpPr fitToPage="1"/>
  </sheetPr>
  <dimension ref="A1:P34"/>
  <sheetViews>
    <sheetView showGridLines="0" tabSelected="1" zoomScale="80" zoomScaleNormal="80" zoomScaleSheetLayoutView="85" zoomScalePageLayoutView="55" workbookViewId="0">
      <selection activeCell="R14" sqref="R14"/>
    </sheetView>
  </sheetViews>
  <sheetFormatPr baseColWidth="10" defaultColWidth="11.42578125" defaultRowHeight="15" x14ac:dyDescent="0.2"/>
  <cols>
    <col min="1" max="1" width="16.7109375" style="44" customWidth="1"/>
    <col min="2" max="2" width="13.7109375" style="44" customWidth="1"/>
    <col min="3" max="3" width="14.42578125" style="44" bestFit="1" customWidth="1"/>
    <col min="4" max="15" width="13.7109375" style="44" customWidth="1"/>
    <col min="16" max="16" width="20.42578125" style="44" customWidth="1"/>
    <col min="17" max="16384" width="11.42578125" style="44"/>
  </cols>
  <sheetData>
    <row r="1" spans="1:16" ht="15.75" x14ac:dyDescent="0.2">
      <c r="A1" s="66" t="s">
        <v>0</v>
      </c>
      <c r="B1" s="66"/>
      <c r="C1" s="66"/>
      <c r="D1" s="66"/>
      <c r="E1" s="66"/>
      <c r="F1" s="66"/>
      <c r="G1" s="66"/>
      <c r="H1" s="66"/>
      <c r="I1" s="66"/>
      <c r="J1" s="66"/>
      <c r="K1" s="66"/>
      <c r="L1" s="66"/>
      <c r="M1" s="66"/>
      <c r="N1" s="66"/>
      <c r="O1" s="66"/>
      <c r="P1" s="66"/>
    </row>
    <row r="2" spans="1:16" x14ac:dyDescent="0.2">
      <c r="A2" s="1"/>
    </row>
    <row r="3" spans="1:16" x14ac:dyDescent="0.2">
      <c r="A3" s="4"/>
    </row>
    <row r="4" spans="1:16" ht="15.75" customHeight="1" x14ac:dyDescent="0.2">
      <c r="A4" s="5"/>
      <c r="B4" s="6"/>
      <c r="C4" s="6"/>
      <c r="D4" s="6"/>
      <c r="E4" s="6"/>
      <c r="F4" s="6"/>
      <c r="G4" s="6"/>
      <c r="H4" s="6"/>
      <c r="I4" s="6"/>
      <c r="J4" s="6"/>
      <c r="K4" s="6"/>
      <c r="L4" s="45"/>
      <c r="M4" s="16"/>
      <c r="N4" s="67" t="s">
        <v>30</v>
      </c>
      <c r="O4" s="68"/>
      <c r="P4" s="69"/>
    </row>
    <row r="5" spans="1:16" ht="15.75" customHeight="1" x14ac:dyDescent="0.2">
      <c r="A5" s="7"/>
      <c r="B5" s="8"/>
      <c r="C5" s="76" t="s">
        <v>27</v>
      </c>
      <c r="D5" s="76"/>
      <c r="E5" s="76"/>
      <c r="F5" s="76"/>
      <c r="G5" s="76"/>
      <c r="H5" s="76"/>
      <c r="I5" s="76"/>
      <c r="J5" s="76"/>
      <c r="K5" s="76"/>
      <c r="L5" s="76"/>
      <c r="M5" s="77"/>
      <c r="N5" s="70"/>
      <c r="O5" s="71"/>
      <c r="P5" s="72"/>
    </row>
    <row r="6" spans="1:16" ht="15.75" customHeight="1" x14ac:dyDescent="0.2">
      <c r="A6" s="7"/>
      <c r="B6" s="8"/>
      <c r="C6" s="78" t="s">
        <v>33</v>
      </c>
      <c r="D6" s="78"/>
      <c r="E6" s="78"/>
      <c r="F6" s="78"/>
      <c r="G6" s="78"/>
      <c r="H6" s="78"/>
      <c r="I6" s="78"/>
      <c r="J6" s="78"/>
      <c r="K6" s="78"/>
      <c r="L6" s="78"/>
      <c r="M6" s="79"/>
      <c r="N6" s="70"/>
      <c r="O6" s="71"/>
      <c r="P6" s="72"/>
    </row>
    <row r="7" spans="1:16" ht="15.75" x14ac:dyDescent="0.2">
      <c r="A7" s="7"/>
      <c r="B7" s="46"/>
      <c r="C7" s="80" t="s">
        <v>32</v>
      </c>
      <c r="D7" s="80"/>
      <c r="E7" s="80"/>
      <c r="F7" s="80"/>
      <c r="G7" s="80"/>
      <c r="H7" s="80"/>
      <c r="I7" s="80"/>
      <c r="J7" s="80"/>
      <c r="K7" s="80"/>
      <c r="L7" s="80"/>
      <c r="M7" s="81"/>
      <c r="N7" s="70"/>
      <c r="O7" s="71"/>
      <c r="P7" s="72"/>
    </row>
    <row r="8" spans="1:16" ht="15.75" customHeight="1" x14ac:dyDescent="0.2">
      <c r="A8" s="7"/>
      <c r="B8" s="46"/>
      <c r="C8" s="10"/>
      <c r="D8" s="10"/>
      <c r="E8" s="10"/>
      <c r="F8" s="10"/>
      <c r="G8" s="10"/>
      <c r="H8" s="10"/>
      <c r="I8" s="10"/>
      <c r="J8" s="10"/>
      <c r="K8" s="10"/>
      <c r="L8" s="15"/>
      <c r="M8" s="15"/>
      <c r="N8" s="70"/>
      <c r="O8" s="71"/>
      <c r="P8" s="72"/>
    </row>
    <row r="9" spans="1:16" ht="16.5" customHeight="1" x14ac:dyDescent="0.2">
      <c r="A9" s="7"/>
      <c r="B9" s="8"/>
      <c r="C9" s="82" t="s">
        <v>12</v>
      </c>
      <c r="D9" s="82"/>
      <c r="E9" s="82"/>
      <c r="F9" s="82"/>
      <c r="G9" s="82"/>
      <c r="H9" s="82"/>
      <c r="I9" s="82"/>
      <c r="J9" s="82"/>
      <c r="K9" s="82"/>
      <c r="L9" s="82"/>
      <c r="M9" s="77"/>
      <c r="N9" s="70"/>
      <c r="O9" s="71"/>
      <c r="P9" s="72"/>
    </row>
    <row r="10" spans="1:16" x14ac:dyDescent="0.2">
      <c r="A10" s="9"/>
      <c r="B10" s="47"/>
      <c r="C10" s="47"/>
      <c r="D10" s="47"/>
      <c r="E10" s="47"/>
      <c r="F10" s="47"/>
      <c r="G10" s="47"/>
      <c r="H10" s="47"/>
      <c r="I10" s="47"/>
      <c r="J10" s="47"/>
      <c r="K10" s="47"/>
      <c r="L10" s="17"/>
      <c r="M10" s="17"/>
      <c r="N10" s="73"/>
      <c r="O10" s="74"/>
      <c r="P10" s="75"/>
    </row>
    <row r="11" spans="1:16" x14ac:dyDescent="0.2">
      <c r="A11" s="1"/>
    </row>
    <row r="12" spans="1:16" x14ac:dyDescent="0.2">
      <c r="A12" s="1"/>
    </row>
    <row r="13" spans="1:16" ht="15.75" x14ac:dyDescent="0.25">
      <c r="A13" s="50" t="s">
        <v>19</v>
      </c>
      <c r="B13" s="44" t="s">
        <v>20</v>
      </c>
      <c r="O13" s="60" t="s">
        <v>23</v>
      </c>
      <c r="P13" s="88">
        <v>2300000</v>
      </c>
    </row>
    <row r="14" spans="1:16" ht="15.75" thickBot="1" x14ac:dyDescent="0.25"/>
    <row r="15" spans="1:16" s="48" customFormat="1" x14ac:dyDescent="0.25">
      <c r="A15" s="64"/>
      <c r="B15" s="85" t="s">
        <v>11</v>
      </c>
      <c r="C15" s="86"/>
      <c r="D15" s="83" t="s">
        <v>13</v>
      </c>
      <c r="E15" s="87"/>
      <c r="F15" s="83" t="s">
        <v>14</v>
      </c>
      <c r="G15" s="87"/>
      <c r="H15" s="83" t="s">
        <v>15</v>
      </c>
      <c r="I15" s="87"/>
      <c r="J15" s="83" t="s">
        <v>16</v>
      </c>
      <c r="K15" s="87"/>
      <c r="L15" s="83" t="s">
        <v>17</v>
      </c>
      <c r="M15" s="87"/>
      <c r="N15" s="83" t="s">
        <v>18</v>
      </c>
      <c r="O15" s="84"/>
      <c r="P15" s="64" t="s">
        <v>25</v>
      </c>
    </row>
    <row r="16" spans="1:16" s="48" customFormat="1" ht="30.75" customHeight="1" thickBot="1" x14ac:dyDescent="0.3">
      <c r="A16" s="65"/>
      <c r="B16" s="35" t="s">
        <v>26</v>
      </c>
      <c r="C16" s="36" t="s">
        <v>2</v>
      </c>
      <c r="D16" s="37" t="s">
        <v>1</v>
      </c>
      <c r="E16" s="38" t="s">
        <v>2</v>
      </c>
      <c r="F16" s="37" t="s">
        <v>1</v>
      </c>
      <c r="G16" s="38" t="s">
        <v>2</v>
      </c>
      <c r="H16" s="37" t="s">
        <v>1</v>
      </c>
      <c r="I16" s="38" t="s">
        <v>2</v>
      </c>
      <c r="J16" s="37" t="s">
        <v>1</v>
      </c>
      <c r="K16" s="38" t="s">
        <v>2</v>
      </c>
      <c r="L16" s="37" t="s">
        <v>1</v>
      </c>
      <c r="M16" s="38" t="s">
        <v>2</v>
      </c>
      <c r="N16" s="37" t="s">
        <v>1</v>
      </c>
      <c r="O16" s="39" t="s">
        <v>2</v>
      </c>
      <c r="P16" s="65"/>
    </row>
    <row r="17" spans="1:16" s="49" customFormat="1" ht="15.75" thickBot="1" x14ac:dyDescent="0.3">
      <c r="A17" s="40"/>
      <c r="B17" s="24"/>
      <c r="C17" s="24"/>
      <c r="D17" s="25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51"/>
    </row>
    <row r="18" spans="1:16" s="48" customFormat="1" x14ac:dyDescent="0.25">
      <c r="A18" s="41" t="s">
        <v>10</v>
      </c>
      <c r="B18" s="42"/>
      <c r="C18" s="42"/>
      <c r="D18" s="42"/>
      <c r="E18" s="42"/>
      <c r="F18" s="42"/>
      <c r="G18" s="42"/>
      <c r="H18" s="42"/>
      <c r="I18" s="42"/>
      <c r="J18" s="42"/>
      <c r="K18" s="42"/>
      <c r="L18" s="42"/>
      <c r="M18" s="42"/>
      <c r="N18" s="42"/>
      <c r="O18" s="42"/>
      <c r="P18" s="52"/>
    </row>
    <row r="19" spans="1:16" s="48" customFormat="1" x14ac:dyDescent="0.25">
      <c r="A19" s="61" t="s">
        <v>28</v>
      </c>
      <c r="B19" s="12" t="e">
        <f t="shared" ref="B19:B20" si="0">C19/$C$26</f>
        <v>#DIV/0!</v>
      </c>
      <c r="C19" s="18">
        <f t="shared" ref="C19:C20" si="1">SUM(E19,G19,I19,K19,M19,O19)</f>
        <v>0</v>
      </c>
      <c r="D19" s="29" t="str">
        <f>IF(E19="","",E19/$C$19)</f>
        <v/>
      </c>
      <c r="E19" s="21"/>
      <c r="F19" s="29" t="str">
        <f>IF(G19="","",G19/$C$19)</f>
        <v/>
      </c>
      <c r="G19" s="21"/>
      <c r="H19" s="29" t="str">
        <f>IF(I19="","",I19/$C$19)</f>
        <v/>
      </c>
      <c r="I19" s="21"/>
      <c r="J19" s="29" t="str">
        <f>IF(K19="","",K19/$C$19)</f>
        <v/>
      </c>
      <c r="K19" s="21"/>
      <c r="L19" s="29" t="str">
        <f>IF(M19="","",M19/$C$19)</f>
        <v/>
      </c>
      <c r="M19" s="21"/>
      <c r="N19" s="29" t="str">
        <f>IF(O19="","",O19/$C$19)</f>
        <v/>
      </c>
      <c r="O19" s="31"/>
      <c r="P19" s="53"/>
    </row>
    <row r="20" spans="1:16" s="48" customFormat="1" x14ac:dyDescent="0.25">
      <c r="A20" s="61" t="s">
        <v>31</v>
      </c>
      <c r="B20" s="12" t="e">
        <f t="shared" si="0"/>
        <v>#DIV/0!</v>
      </c>
      <c r="C20" s="18">
        <f t="shared" si="1"/>
        <v>0</v>
      </c>
      <c r="D20" s="29" t="str">
        <f>IF(E20="","",E20/$C$20)</f>
        <v/>
      </c>
      <c r="E20" s="21"/>
      <c r="F20" s="29" t="str">
        <f>IF(G20="","",G20/$C$20)</f>
        <v/>
      </c>
      <c r="G20" s="21"/>
      <c r="H20" s="29" t="str">
        <f>IF(I20="","",I20/$C$20)</f>
        <v/>
      </c>
      <c r="I20" s="21"/>
      <c r="J20" s="29" t="str">
        <f>IF(K20="","",K20/$C$20)</f>
        <v/>
      </c>
      <c r="K20" s="21"/>
      <c r="L20" s="29" t="str">
        <f>IF(M20="","",M20/$C$20)</f>
        <v/>
      </c>
      <c r="M20" s="21"/>
      <c r="N20" s="29" t="str">
        <f>IF(O20="","",O20/$C$20)</f>
        <v/>
      </c>
      <c r="O20" s="31"/>
      <c r="P20" s="53"/>
    </row>
    <row r="21" spans="1:16" s="48" customFormat="1" x14ac:dyDescent="0.25">
      <c r="A21" s="2" t="s">
        <v>3</v>
      </c>
      <c r="B21" s="12" t="e">
        <f t="shared" ref="B21:B26" si="2">C21/$C$26</f>
        <v>#DIV/0!</v>
      </c>
      <c r="C21" s="18">
        <f t="shared" ref="C21:C26" si="3">SUM(E21,G21,I21,K21,M21,O21)</f>
        <v>0</v>
      </c>
      <c r="D21" s="29" t="str">
        <f>IF(E21="","",E21/$C$21)</f>
        <v/>
      </c>
      <c r="E21" s="21"/>
      <c r="F21" s="29" t="str">
        <f>IF(G21="","",G21/$C$21)</f>
        <v/>
      </c>
      <c r="G21" s="21"/>
      <c r="H21" s="29" t="str">
        <f>IF(I21="","",I21/$C$21)</f>
        <v/>
      </c>
      <c r="I21" s="21"/>
      <c r="J21" s="29" t="str">
        <f>IF(K21="","",K21/$C$21)</f>
        <v/>
      </c>
      <c r="K21" s="21"/>
      <c r="L21" s="29" t="str">
        <f>IF(M21="","",M21/$C$21)</f>
        <v/>
      </c>
      <c r="M21" s="21"/>
      <c r="N21" s="29" t="str">
        <f>IF(O21="","",O21/$C$21)</f>
        <v/>
      </c>
      <c r="O21" s="31"/>
      <c r="P21" s="53"/>
    </row>
    <row r="22" spans="1:16" s="48" customFormat="1" x14ac:dyDescent="0.25">
      <c r="A22" s="2" t="s">
        <v>4</v>
      </c>
      <c r="B22" s="12" t="e">
        <f t="shared" si="2"/>
        <v>#DIV/0!</v>
      </c>
      <c r="C22" s="18">
        <f t="shared" si="3"/>
        <v>0</v>
      </c>
      <c r="D22" s="29" t="str">
        <f>IF(E22="","",E22/$C$22)</f>
        <v/>
      </c>
      <c r="E22" s="21"/>
      <c r="F22" s="29" t="str">
        <f>IF(G22="","",G22/$C$22)</f>
        <v/>
      </c>
      <c r="G22" s="21"/>
      <c r="H22" s="29" t="str">
        <f>IF(I22="","",I22/$C$22)</f>
        <v/>
      </c>
      <c r="I22" s="21"/>
      <c r="J22" s="29" t="str">
        <f>IF(K22="","",K22/$C$22)</f>
        <v/>
      </c>
      <c r="K22" s="21"/>
      <c r="L22" s="29" t="str">
        <f>IF(M22="","",M22/$C$22)</f>
        <v/>
      </c>
      <c r="M22" s="21"/>
      <c r="N22" s="29" t="str">
        <f>IF(O22="","",O22/$C$22)</f>
        <v/>
      </c>
      <c r="O22" s="31"/>
      <c r="P22" s="53"/>
    </row>
    <row r="23" spans="1:16" s="48" customFormat="1" x14ac:dyDescent="0.25">
      <c r="A23" s="2" t="s">
        <v>5</v>
      </c>
      <c r="B23" s="12" t="e">
        <f t="shared" si="2"/>
        <v>#DIV/0!</v>
      </c>
      <c r="C23" s="18">
        <f t="shared" si="3"/>
        <v>0</v>
      </c>
      <c r="D23" s="29" t="str">
        <f>IF(E23="","",E23/$C$23)</f>
        <v/>
      </c>
      <c r="E23" s="21"/>
      <c r="F23" s="29" t="str">
        <f>IF(G23="","",G23/$C$23)</f>
        <v/>
      </c>
      <c r="G23" s="21"/>
      <c r="H23" s="29" t="str">
        <f>IF(I23="","",I23/$C$23)</f>
        <v/>
      </c>
      <c r="I23" s="21"/>
      <c r="J23" s="29" t="str">
        <f>IF(K23="","",K23/$C$23)</f>
        <v/>
      </c>
      <c r="K23" s="21"/>
      <c r="L23" s="29" t="str">
        <f>IF(M23="","",M23/$C$23)</f>
        <v/>
      </c>
      <c r="M23" s="21"/>
      <c r="N23" s="29" t="str">
        <f>IF(O23="","",O23/$C$23)</f>
        <v/>
      </c>
      <c r="O23" s="31"/>
      <c r="P23" s="53"/>
    </row>
    <row r="24" spans="1:16" s="48" customFormat="1" x14ac:dyDescent="0.25">
      <c r="A24" s="2" t="s">
        <v>6</v>
      </c>
      <c r="B24" s="12" t="e">
        <f t="shared" si="2"/>
        <v>#DIV/0!</v>
      </c>
      <c r="C24" s="18">
        <f t="shared" si="3"/>
        <v>0</v>
      </c>
      <c r="D24" s="29" t="str">
        <f>IF(E24="","",E24/$C$24)</f>
        <v/>
      </c>
      <c r="E24" s="21"/>
      <c r="F24" s="29" t="str">
        <f>IF(G24="","",G24/$C$24)</f>
        <v/>
      </c>
      <c r="G24" s="21"/>
      <c r="H24" s="29" t="str">
        <f>IF(I24="","",I24/$C$24)</f>
        <v/>
      </c>
      <c r="I24" s="21"/>
      <c r="J24" s="29" t="str">
        <f>IF(K24="","",K24/$C$24)</f>
        <v/>
      </c>
      <c r="K24" s="21"/>
      <c r="L24" s="29" t="str">
        <f>IF(M24="","",M24/$C$24)</f>
        <v/>
      </c>
      <c r="M24" s="21"/>
      <c r="N24" s="29" t="str">
        <f>IF(O24="","",O24/$C$24)</f>
        <v/>
      </c>
      <c r="O24" s="31"/>
      <c r="P24" s="53"/>
    </row>
    <row r="25" spans="1:16" s="48" customFormat="1" ht="15.75" thickBot="1" x14ac:dyDescent="0.3">
      <c r="A25" s="3" t="s">
        <v>7</v>
      </c>
      <c r="B25" s="12" t="e">
        <f t="shared" si="2"/>
        <v>#DIV/0!</v>
      </c>
      <c r="C25" s="18">
        <f t="shared" si="3"/>
        <v>0</v>
      </c>
      <c r="D25" s="29" t="str">
        <f>IF(E25="","",E25/$C$25)</f>
        <v/>
      </c>
      <c r="E25" s="22"/>
      <c r="F25" s="29" t="str">
        <f>IF(G25="","",G25/$C$25)</f>
        <v/>
      </c>
      <c r="G25" s="22"/>
      <c r="H25" s="29" t="str">
        <f>IF(I25="","",I25/$C$25)</f>
        <v/>
      </c>
      <c r="I25" s="22"/>
      <c r="J25" s="29" t="str">
        <f>IF(K25="","",K25/$C$25)</f>
        <v/>
      </c>
      <c r="K25" s="22"/>
      <c r="L25" s="29" t="str">
        <f>IF(M25="","",M25/$C$25)</f>
        <v/>
      </c>
      <c r="M25" s="22"/>
      <c r="N25" s="29" t="str">
        <f>IF(O25="","",O25/$C$25)</f>
        <v/>
      </c>
      <c r="O25" s="32"/>
      <c r="P25" s="53"/>
    </row>
    <row r="26" spans="1:16" s="48" customFormat="1" ht="15.75" thickBot="1" x14ac:dyDescent="0.3">
      <c r="A26" s="11" t="s">
        <v>24</v>
      </c>
      <c r="B26" s="14" t="e">
        <f t="shared" si="2"/>
        <v>#DIV/0!</v>
      </c>
      <c r="C26" s="20">
        <f t="shared" si="3"/>
        <v>0</v>
      </c>
      <c r="D26" s="14" t="str">
        <f>IF(E26=0,"",E26/$C$26)</f>
        <v/>
      </c>
      <c r="E26" s="20">
        <f>SUM(E19:E25)</f>
        <v>0</v>
      </c>
      <c r="F26" s="14" t="str">
        <f>IF(G26=0,"",G26/$C$26)</f>
        <v/>
      </c>
      <c r="G26" s="20">
        <f>SUM(G19:G25)</f>
        <v>0</v>
      </c>
      <c r="H26" s="14" t="str">
        <f>IF(I26=0,"",I26/$C$26)</f>
        <v/>
      </c>
      <c r="I26" s="20">
        <f>SUM(I19:I25)</f>
        <v>0</v>
      </c>
      <c r="J26" s="14" t="str">
        <f>IF(K26=0,"",K26/$C$26)</f>
        <v/>
      </c>
      <c r="K26" s="20">
        <f>SUM(K19:K25)</f>
        <v>0</v>
      </c>
      <c r="L26" s="14" t="str">
        <f>IF(M26=0,"",M26/$C$26)</f>
        <v/>
      </c>
      <c r="M26" s="20">
        <f>SUM(M19:M25)</f>
        <v>0</v>
      </c>
      <c r="N26" s="14" t="str">
        <f>IF(O26=0,"",O26/$C$26)</f>
        <v/>
      </c>
      <c r="O26" s="33">
        <f>SUM(O19:O25)</f>
        <v>0</v>
      </c>
      <c r="P26" s="54">
        <f>+C26/$P$13</f>
        <v>0</v>
      </c>
    </row>
    <row r="27" spans="1:16" s="49" customFormat="1" ht="15.75" thickBot="1" x14ac:dyDescent="0.3">
      <c r="A27" s="26"/>
      <c r="B27" s="27"/>
      <c r="C27" s="28"/>
      <c r="D27" s="27"/>
      <c r="E27" s="28"/>
      <c r="F27" s="27"/>
      <c r="G27" s="28"/>
      <c r="H27" s="27"/>
      <c r="I27" s="28"/>
      <c r="J27" s="27"/>
      <c r="K27" s="28"/>
      <c r="L27" s="27"/>
      <c r="M27" s="28"/>
      <c r="N27" s="27"/>
      <c r="O27" s="28"/>
      <c r="P27" s="55"/>
    </row>
    <row r="28" spans="1:16" s="48" customFormat="1" x14ac:dyDescent="0.25">
      <c r="A28" s="41" t="s">
        <v>8</v>
      </c>
      <c r="B28" s="42"/>
      <c r="C28" s="43"/>
      <c r="D28" s="42"/>
      <c r="E28" s="43"/>
      <c r="F28" s="42"/>
      <c r="G28" s="43"/>
      <c r="H28" s="42"/>
      <c r="I28" s="43"/>
      <c r="J28" s="42"/>
      <c r="K28" s="43"/>
      <c r="L28" s="42"/>
      <c r="M28" s="43"/>
      <c r="N28" s="42"/>
      <c r="O28" s="43"/>
      <c r="P28" s="56"/>
    </row>
    <row r="29" spans="1:16" s="48" customFormat="1" x14ac:dyDescent="0.25">
      <c r="A29" s="62" t="s">
        <v>21</v>
      </c>
      <c r="B29" s="12" t="e">
        <f>C29/$C$32</f>
        <v>#DIV/0!</v>
      </c>
      <c r="C29" s="18">
        <f>SUM(E29,G29,I29,K29,M29,O29)</f>
        <v>0</v>
      </c>
      <c r="D29" s="29" t="str">
        <f>IF(E29="","",E29/$C$29)</f>
        <v/>
      </c>
      <c r="E29" s="23"/>
      <c r="F29" s="29" t="str">
        <f>IF(G29="","",G29/$C$29)</f>
        <v/>
      </c>
      <c r="G29" s="23"/>
      <c r="H29" s="29" t="str">
        <f>IF(I29="","",I29/$C$29)</f>
        <v/>
      </c>
      <c r="I29" s="23"/>
      <c r="J29" s="29" t="str">
        <f>IF(K29="","",K29/$C$29)</f>
        <v/>
      </c>
      <c r="K29" s="23"/>
      <c r="L29" s="29" t="str">
        <f>IF(M29="","",M29/$C$29)</f>
        <v/>
      </c>
      <c r="M29" s="23"/>
      <c r="N29" s="29" t="str">
        <f>IF(O29="","",O29/$C$29)</f>
        <v/>
      </c>
      <c r="O29" s="34"/>
      <c r="P29" s="57">
        <f>+C29/$P$13</f>
        <v>0</v>
      </c>
    </row>
    <row r="30" spans="1:16" s="48" customFormat="1" x14ac:dyDescent="0.25">
      <c r="A30" s="63" t="s">
        <v>29</v>
      </c>
      <c r="B30" s="13" t="e">
        <f>C30/$C$32</f>
        <v>#DIV/0!</v>
      </c>
      <c r="C30" s="19">
        <f t="shared" ref="C30:C31" si="4">SUM(E30,G30,I30,K30,M30,O30)</f>
        <v>0</v>
      </c>
      <c r="D30" s="30" t="str">
        <f>IF(E30="","",E30/$C$30)</f>
        <v/>
      </c>
      <c r="E30" s="22"/>
      <c r="F30" s="30" t="str">
        <f>IF(G30="","",G30/$C$30)</f>
        <v/>
      </c>
      <c r="G30" s="22"/>
      <c r="H30" s="30" t="str">
        <f>IF(I30="","",I30/$C$30)</f>
        <v/>
      </c>
      <c r="I30" s="22"/>
      <c r="J30" s="30" t="str">
        <f>IF(K30="","",K30/$C$30)</f>
        <v/>
      </c>
      <c r="K30" s="22"/>
      <c r="L30" s="30" t="str">
        <f>IF(M30="","",M30/$C$30)</f>
        <v/>
      </c>
      <c r="M30" s="22"/>
      <c r="N30" s="30" t="str">
        <f>IF(O30="","",O30/$C$30)</f>
        <v/>
      </c>
      <c r="O30" s="32"/>
      <c r="P30" s="58">
        <f t="shared" ref="P30:P31" si="5">+C30/$P$13</f>
        <v>0</v>
      </c>
    </row>
    <row r="31" spans="1:16" s="48" customFormat="1" ht="15.75" thickBot="1" x14ac:dyDescent="0.3">
      <c r="A31" s="63" t="s">
        <v>22</v>
      </c>
      <c r="B31" s="13" t="e">
        <f>C31/$C$32</f>
        <v>#DIV/0!</v>
      </c>
      <c r="C31" s="19">
        <f t="shared" si="4"/>
        <v>0</v>
      </c>
      <c r="D31" s="30" t="str">
        <f>IF(E31="","",E31/$C$31)</f>
        <v/>
      </c>
      <c r="E31" s="22"/>
      <c r="F31" s="30" t="str">
        <f>IF(G31="","",G31/$C$31)</f>
        <v/>
      </c>
      <c r="G31" s="22"/>
      <c r="H31" s="30" t="str">
        <f>IF(I31="","",I31/$C$31)</f>
        <v/>
      </c>
      <c r="I31" s="22"/>
      <c r="J31" s="30" t="str">
        <f>IF(K31="","",K31/$C$31)</f>
        <v/>
      </c>
      <c r="K31" s="22"/>
      <c r="L31" s="30" t="str">
        <f>IF(M31="","",M31/$C$31)</f>
        <v/>
      </c>
      <c r="M31" s="22"/>
      <c r="N31" s="30" t="str">
        <f>IF(O31="","",O31/$C$31)</f>
        <v/>
      </c>
      <c r="O31" s="32"/>
      <c r="P31" s="58">
        <f t="shared" si="5"/>
        <v>0</v>
      </c>
    </row>
    <row r="32" spans="1:16" s="48" customFormat="1" ht="15.75" thickBot="1" x14ac:dyDescent="0.3">
      <c r="A32" s="11" t="s">
        <v>24</v>
      </c>
      <c r="B32" s="14" t="e">
        <f>C32/$C$32</f>
        <v>#DIV/0!</v>
      </c>
      <c r="C32" s="20">
        <f>SUM(E32,G32,I32,K32,M32,O32)</f>
        <v>0</v>
      </c>
      <c r="D32" s="14" t="str">
        <f>IF(E32=0,"",E32/$C$32)</f>
        <v/>
      </c>
      <c r="E32" s="20">
        <f>SUM(E29:E31)</f>
        <v>0</v>
      </c>
      <c r="F32" s="14" t="str">
        <f>IF(G32=0,"",G32/$C$32)</f>
        <v/>
      </c>
      <c r="G32" s="20">
        <f>SUM(G29:G31)</f>
        <v>0</v>
      </c>
      <c r="H32" s="14" t="str">
        <f>IF(I32=0,"",I32/$C$32)</f>
        <v/>
      </c>
      <c r="I32" s="20">
        <f>SUM(I29:I31)</f>
        <v>0</v>
      </c>
      <c r="J32" s="14" t="str">
        <f>IF(K32=0,"",K32/$C$32)</f>
        <v/>
      </c>
      <c r="K32" s="20">
        <f>SUM(K29:K31)</f>
        <v>0</v>
      </c>
      <c r="L32" s="14" t="str">
        <f>IF(M32=0,"",M32/$C$32)</f>
        <v/>
      </c>
      <c r="M32" s="20">
        <f>SUM(M29:M31)</f>
        <v>0</v>
      </c>
      <c r="N32" s="14" t="str">
        <f>IF(O32=0,"",O32/$C$32)</f>
        <v/>
      </c>
      <c r="O32" s="33">
        <f>SUM(O29:O31)</f>
        <v>0</v>
      </c>
      <c r="P32" s="54">
        <f>+C32/$P$13</f>
        <v>0</v>
      </c>
    </row>
    <row r="33" spans="1:16" ht="15.75" thickBot="1" x14ac:dyDescent="0.25">
      <c r="P33" s="59"/>
    </row>
    <row r="34" spans="1:16" s="48" customFormat="1" ht="15.75" thickBot="1" x14ac:dyDescent="0.3">
      <c r="A34" s="11" t="s">
        <v>9</v>
      </c>
      <c r="B34" s="14" t="e">
        <f>C34/$C$34</f>
        <v>#DIV/0!</v>
      </c>
      <c r="C34" s="20">
        <f t="shared" ref="C34" si="6">SUM(E34,G34,I34,K34,M34,O34)</f>
        <v>0</v>
      </c>
      <c r="D34" s="14" t="str">
        <f>IF(E34=0,"",E34/$C$34)</f>
        <v/>
      </c>
      <c r="E34" s="20">
        <f>E26+E32</f>
        <v>0</v>
      </c>
      <c r="F34" s="14" t="str">
        <f>IF(G34=0,"",G34/$C$34)</f>
        <v/>
      </c>
      <c r="G34" s="20">
        <f>G26+G32</f>
        <v>0</v>
      </c>
      <c r="H34" s="14" t="str">
        <f>IF(I34=0,"",I34/$C$34)</f>
        <v/>
      </c>
      <c r="I34" s="20">
        <f>I26+I32</f>
        <v>0</v>
      </c>
      <c r="J34" s="14" t="str">
        <f>IF(K34=0,"",K34/$C$34)</f>
        <v/>
      </c>
      <c r="K34" s="20">
        <f>K26+K32</f>
        <v>0</v>
      </c>
      <c r="L34" s="14" t="str">
        <f>IF(M34=0,"",M34/$C$34)</f>
        <v/>
      </c>
      <c r="M34" s="20">
        <f>M26+M32</f>
        <v>0</v>
      </c>
      <c r="N34" s="14" t="str">
        <f>IF(O34=0,"",O34/$C$34)</f>
        <v/>
      </c>
      <c r="O34" s="20">
        <f>O26+O32</f>
        <v>0</v>
      </c>
      <c r="P34" s="54">
        <f>C34/$P$13</f>
        <v>0</v>
      </c>
    </row>
  </sheetData>
  <sheetProtection selectLockedCells="1"/>
  <dataConsolidate/>
  <mergeCells count="15">
    <mergeCell ref="P15:P16"/>
    <mergeCell ref="A1:P1"/>
    <mergeCell ref="N4:P10"/>
    <mergeCell ref="C5:M5"/>
    <mergeCell ref="C6:M6"/>
    <mergeCell ref="C7:M7"/>
    <mergeCell ref="C9:M9"/>
    <mergeCell ref="N15:O15"/>
    <mergeCell ref="A15:A16"/>
    <mergeCell ref="B15:C15"/>
    <mergeCell ref="D15:E15"/>
    <mergeCell ref="F15:G15"/>
    <mergeCell ref="H15:I15"/>
    <mergeCell ref="J15:K15"/>
    <mergeCell ref="L15:M15"/>
  </mergeCells>
  <phoneticPr fontId="3" type="noConversion"/>
  <dataValidations count="1">
    <dataValidation allowBlank="1" showInputMessage="1" showErrorMessage="1" promptTitle="NE PAS MODIFIER" prompt="Remplissage automatique" sqref="B34:P34 E32 G26 I26 K26 M26 G32 I32 K32 M32 O32 F27:O27 E26:E27 O26:P26 F19:F26 H19:H26 L19:L26 J19:J26 B19:D27 N19:N26 N29:N32 B29:D32 F29:F32 H29:H32 J29:J32 L29:L32 P29:P32" xr:uid="{12DF38C4-4400-49A6-BE6B-F27841956FD3}"/>
  </dataValidations>
  <printOptions horizontalCentered="1"/>
  <pageMargins left="0.43307086614173229" right="0.43307086614173229" top="0.55118110236220474" bottom="0.55118110236220474" header="0.31496062992125984" footer="0.31496062992125984"/>
  <pageSetup paperSize="9" scale="59" orientation="landscape" r:id="rId1"/>
  <headerFooter scaleWithDoc="0">
    <oddFooter>&amp;L&amp;"Arial Narrow,Italique"&amp;8&amp;Z&amp;F&amp;R&amp;"Arial Narrow,Normal"&amp;9&amp;P/&amp;N</oddFooter>
  </headerFooter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Répartition honoraires</vt:lpstr>
      <vt:lpstr>'Répartition honoraires'!OLE_LINK3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PINET Blandine</dc:creator>
  <cp:lastModifiedBy>VERNIER Amandine</cp:lastModifiedBy>
  <cp:lastPrinted>2024-04-23T14:17:38Z</cp:lastPrinted>
  <dcterms:created xsi:type="dcterms:W3CDTF">2021-12-21T11:15:22Z</dcterms:created>
  <dcterms:modified xsi:type="dcterms:W3CDTF">2025-07-21T09:58:42Z</dcterms:modified>
</cp:coreProperties>
</file>